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on Drive\1REP+MAHE\site-web-REP+-mahe\pedagogie\page-automatisation-dechiffrage\outil-traitement-elfe\"/>
    </mc:Choice>
  </mc:AlternateContent>
  <xr:revisionPtr revIDLastSave="0" documentId="13_ncr:1_{5F2A95A7-39B8-464D-8946-2CA45814F074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CE2-août" sheetId="1" r:id="rId1"/>
    <sheet name="CE2-fev" sheetId="4" r:id="rId2"/>
    <sheet name="CE2-juin" sheetId="12" r:id="rId3"/>
    <sheet name="graph-tfl-fl-ads-août" sheetId="16" r:id="rId4"/>
    <sheet name="graph-tfl-fl-ads-août-fev" sheetId="5" r:id="rId5"/>
    <sheet name="graph-tfl-fl-ads-août-juin" sheetId="15" r:id="rId6"/>
  </sheets>
  <definedNames>
    <definedName name="_xlnm.Print_Area" localSheetId="0">'CE2-août'!$A$1:$H$42</definedName>
    <definedName name="_xlnm.Print_Area" localSheetId="1">'CE2-fev'!$A$1:$H$42</definedName>
    <definedName name="_xlnm.Print_Area" localSheetId="2">'CE2-juin'!$A$1:$H$42</definedName>
    <definedName name="_xlnm.Print_Area" localSheetId="3">'graph-tfl-fl-ads-août'!$A$1:$J$31</definedName>
    <definedName name="_xlnm.Print_Area" localSheetId="4">'graph-tfl-fl-ads-août-fev'!$A$1:$J$31</definedName>
    <definedName name="_xlnm.Print_Area" localSheetId="5">'graph-tfl-fl-ads-août-juin'!$A$1:$J$31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7" i="12" l="1"/>
  <c r="H8" i="12"/>
  <c r="H9" i="12"/>
  <c r="H10" i="12"/>
  <c r="H11" i="12"/>
  <c r="H12" i="12"/>
  <c r="H13" i="12"/>
  <c r="H14" i="12"/>
  <c r="H15" i="12"/>
  <c r="H16" i="12"/>
  <c r="H17" i="12"/>
  <c r="H18" i="12"/>
  <c r="H19" i="12"/>
  <c r="H20" i="12"/>
  <c r="H21" i="12"/>
  <c r="H22" i="12"/>
  <c r="H23" i="12"/>
  <c r="H24" i="12"/>
  <c r="H25" i="12"/>
  <c r="H26" i="12"/>
  <c r="H27" i="12"/>
  <c r="H28" i="12"/>
  <c r="H29" i="12"/>
  <c r="H30" i="12"/>
  <c r="H31" i="12"/>
  <c r="H32" i="12"/>
  <c r="H33" i="12"/>
  <c r="H34" i="12"/>
  <c r="H6" i="12"/>
  <c r="H5" i="12"/>
  <c r="H7" i="4"/>
  <c r="H8" i="4"/>
  <c r="H9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6" i="4"/>
  <c r="H5" i="4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6" i="1"/>
  <c r="H5" i="1"/>
  <c r="E2" i="15" l="1"/>
  <c r="E2" i="5"/>
  <c r="H2" i="12"/>
  <c r="D2" i="12"/>
  <c r="D2" i="16" s="1"/>
  <c r="B2" i="12"/>
  <c r="E1" i="15" s="1"/>
  <c r="H2" i="4"/>
  <c r="D2" i="4"/>
  <c r="B2" i="4"/>
  <c r="D1" i="16" l="1"/>
  <c r="E1" i="5"/>
  <c r="B15" i="4"/>
  <c r="B15" i="12" s="1"/>
  <c r="B23" i="4"/>
  <c r="B23" i="12" s="1"/>
  <c r="B31" i="4"/>
  <c r="B31" i="12" s="1"/>
  <c r="A25" i="4"/>
  <c r="A25" i="12" s="1"/>
  <c r="B7" i="4"/>
  <c r="B7" i="12" s="1"/>
  <c r="B8" i="4"/>
  <c r="B8" i="12" s="1"/>
  <c r="B9" i="4"/>
  <c r="B9" i="12" s="1"/>
  <c r="B10" i="4"/>
  <c r="B10" i="12" s="1"/>
  <c r="B11" i="4"/>
  <c r="B11" i="12" s="1"/>
  <c r="B12" i="4"/>
  <c r="B12" i="12" s="1"/>
  <c r="B13" i="4"/>
  <c r="B13" i="12" s="1"/>
  <c r="B14" i="4"/>
  <c r="B14" i="12" s="1"/>
  <c r="B16" i="4"/>
  <c r="B16" i="12" s="1"/>
  <c r="B17" i="4"/>
  <c r="B17" i="12" s="1"/>
  <c r="B18" i="4"/>
  <c r="B18" i="12" s="1"/>
  <c r="B19" i="4"/>
  <c r="B19" i="12" s="1"/>
  <c r="B20" i="4"/>
  <c r="B20" i="12" s="1"/>
  <c r="B21" i="4"/>
  <c r="B21" i="12" s="1"/>
  <c r="B22" i="4"/>
  <c r="B22" i="12" s="1"/>
  <c r="B24" i="4"/>
  <c r="B24" i="12" s="1"/>
  <c r="B25" i="4"/>
  <c r="B25" i="12" s="1"/>
  <c r="B26" i="4"/>
  <c r="B26" i="12" s="1"/>
  <c r="B27" i="4"/>
  <c r="B27" i="12" s="1"/>
  <c r="B28" i="4"/>
  <c r="B28" i="12" s="1"/>
  <c r="B29" i="4"/>
  <c r="B29" i="12" s="1"/>
  <c r="B30" i="4"/>
  <c r="B30" i="12" s="1"/>
  <c r="B32" i="4"/>
  <c r="B32" i="12" s="1"/>
  <c r="B33" i="4"/>
  <c r="B33" i="12" s="1"/>
  <c r="B34" i="4"/>
  <c r="B34" i="12" s="1"/>
  <c r="B6" i="4"/>
  <c r="B6" i="12" s="1"/>
  <c r="B5" i="4"/>
  <c r="B5" i="12" s="1"/>
  <c r="A7" i="4"/>
  <c r="A7" i="12" s="1"/>
  <c r="A8" i="4"/>
  <c r="A8" i="12" s="1"/>
  <c r="A9" i="4"/>
  <c r="A9" i="12" s="1"/>
  <c r="A10" i="4"/>
  <c r="A10" i="12" s="1"/>
  <c r="A11" i="4"/>
  <c r="A11" i="12" s="1"/>
  <c r="A12" i="4"/>
  <c r="A12" i="12" s="1"/>
  <c r="A13" i="4"/>
  <c r="A13" i="12" s="1"/>
  <c r="A14" i="4"/>
  <c r="A14" i="12" s="1"/>
  <c r="A15" i="4"/>
  <c r="A15" i="12" s="1"/>
  <c r="A16" i="4"/>
  <c r="A16" i="12" s="1"/>
  <c r="A17" i="4"/>
  <c r="A17" i="12" s="1"/>
  <c r="A18" i="4"/>
  <c r="A18" i="12" s="1"/>
  <c r="A19" i="4"/>
  <c r="A19" i="12" s="1"/>
  <c r="A20" i="4"/>
  <c r="A20" i="12" s="1"/>
  <c r="A21" i="4"/>
  <c r="A21" i="12" s="1"/>
  <c r="A22" i="4"/>
  <c r="A22" i="12" s="1"/>
  <c r="A23" i="4"/>
  <c r="A23" i="12" s="1"/>
  <c r="A24" i="4"/>
  <c r="A24" i="12" s="1"/>
  <c r="A26" i="4"/>
  <c r="A26" i="12" s="1"/>
  <c r="A27" i="4"/>
  <c r="A27" i="12" s="1"/>
  <c r="A28" i="4"/>
  <c r="A28" i="12" s="1"/>
  <c r="A29" i="4"/>
  <c r="A29" i="12" s="1"/>
  <c r="A30" i="4"/>
  <c r="A30" i="12" s="1"/>
  <c r="A31" i="4"/>
  <c r="A31" i="12" s="1"/>
  <c r="A32" i="4"/>
  <c r="A32" i="12" s="1"/>
  <c r="A33" i="4"/>
  <c r="A33" i="12" s="1"/>
  <c r="A34" i="4"/>
  <c r="A34" i="12" s="1"/>
  <c r="A6" i="4"/>
  <c r="A6" i="12" s="1"/>
  <c r="A5" i="4"/>
  <c r="A5" i="12" s="1"/>
  <c r="C40" i="1" l="1"/>
  <c r="E4" i="16" s="1"/>
  <c r="E4" i="5" l="1"/>
  <c r="G34" i="12"/>
  <c r="C36" i="12"/>
  <c r="C37" i="12"/>
  <c r="C38" i="12" l="1"/>
  <c r="G32" i="12"/>
  <c r="G31" i="12"/>
  <c r="G30" i="12"/>
  <c r="G29" i="12"/>
  <c r="G28" i="12"/>
  <c r="G27" i="12"/>
  <c r="G20" i="12"/>
  <c r="G19" i="12"/>
  <c r="G18" i="12"/>
  <c r="G17" i="12"/>
  <c r="G15" i="12"/>
  <c r="G14" i="12"/>
  <c r="G13" i="12"/>
  <c r="G12" i="12"/>
  <c r="G11" i="12"/>
  <c r="G10" i="12"/>
  <c r="G9" i="12"/>
  <c r="G8" i="12"/>
  <c r="G7" i="12"/>
  <c r="G6" i="12"/>
  <c r="G5" i="12"/>
  <c r="C42" i="12" l="1"/>
  <c r="F6" i="15" s="1"/>
  <c r="C40" i="12"/>
  <c r="F4" i="15" s="1"/>
  <c r="C41" i="12"/>
  <c r="F5" i="15" s="1"/>
  <c r="C38" i="4"/>
  <c r="C37" i="4"/>
  <c r="C36" i="4"/>
  <c r="G34" i="4"/>
  <c r="G31" i="4"/>
  <c r="G30" i="4"/>
  <c r="G29" i="4"/>
  <c r="G28" i="4"/>
  <c r="G26" i="4"/>
  <c r="G24" i="4"/>
  <c r="G19" i="4"/>
  <c r="G18" i="4"/>
  <c r="G17" i="4"/>
  <c r="G16" i="4"/>
  <c r="G15" i="4"/>
  <c r="G14" i="4"/>
  <c r="G13" i="4"/>
  <c r="G12" i="4"/>
  <c r="G11" i="4"/>
  <c r="G10" i="4"/>
  <c r="G9" i="4"/>
  <c r="G8" i="4"/>
  <c r="G7" i="4"/>
  <c r="G6" i="4"/>
  <c r="G5" i="4"/>
  <c r="C38" i="1"/>
  <c r="C37" i="1"/>
  <c r="C36" i="1"/>
  <c r="G34" i="1"/>
  <c r="G31" i="1"/>
  <c r="G29" i="1"/>
  <c r="G28" i="1"/>
  <c r="G27" i="1"/>
  <c r="G26" i="1"/>
  <c r="G25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C42" i="1"/>
  <c r="G5" i="1"/>
  <c r="E6" i="15" l="1"/>
  <c r="E6" i="16"/>
  <c r="E6" i="5"/>
  <c r="E4" i="15"/>
  <c r="C41" i="1"/>
  <c r="C40" i="4"/>
  <c r="F4" i="5" s="1"/>
  <c r="C42" i="4"/>
  <c r="F6" i="5" s="1"/>
  <c r="C41" i="4"/>
  <c r="F5" i="5" s="1"/>
  <c r="E5" i="15" l="1"/>
  <c r="E5" i="16"/>
  <c r="E5" i="5"/>
</calcChain>
</file>

<file path=xl/sharedStrings.xml><?xml version="1.0" encoding="utf-8"?>
<sst xmlns="http://schemas.openxmlformats.org/spreadsheetml/2006/main" count="68" uniqueCount="26">
  <si>
    <t>Ecole:</t>
  </si>
  <si>
    <t>Classe:</t>
  </si>
  <si>
    <t>NOM</t>
  </si>
  <si>
    <t>Prénoms</t>
  </si>
  <si>
    <t>MCLM</t>
  </si>
  <si>
    <t>MCLM        &lt; ou = 10ème centile</t>
  </si>
  <si>
    <t>Orientation équipe médicale pour complément de diagnostic</t>
  </si>
  <si>
    <t>Score moyen de la classe</t>
  </si>
  <si>
    <t>Score le plus élevé</t>
  </si>
  <si>
    <t>Score le moins élevé</t>
  </si>
  <si>
    <t>Seuil d'alerte MCLM 1</t>
  </si>
  <si>
    <t>Seuil d'alerte MCLM 2</t>
  </si>
  <si>
    <t>Niveau d'automatisation du déchiffrage</t>
  </si>
  <si>
    <t xml:space="preserve">Enseignant : </t>
  </si>
  <si>
    <t>Nb TFL</t>
  </si>
  <si>
    <t>Nb FL</t>
  </si>
  <si>
    <t>Nb ADS</t>
  </si>
  <si>
    <t>Très Faibles Lecteurs</t>
  </si>
  <si>
    <t>Faibles lecteurs</t>
  </si>
  <si>
    <t>Automatisation du déchiffrage suffisante</t>
  </si>
  <si>
    <t>Février</t>
  </si>
  <si>
    <t>Juin</t>
  </si>
  <si>
    <t>ÉVALUATION DU NIVEAU D'AUTOMATISATION DU DÉCHIFFRAGE/ CE2                                                                                                                                                                                                     Texte support: "Monsieur Petit"                                                                                                                                                                                                                                                                                               Passation du test au mois d'août</t>
  </si>
  <si>
    <t>ÉVALUATION DU NIVEAU D'AUTOMATISATION DU DÉCHIFFRAGE/ CE2                                                                                                                                                                                                     Texte support: "Monsieur Petit"                                                                                                                                                                                                                                                                                               Passation du test au mois de février</t>
  </si>
  <si>
    <t>ÉVALUATION DU NIVEAU D'AUTOMATISATION DU DÉCHIFFRAGE/ CE2                                                                                                                                                                                                    Texte support: "Monsieur Petit"                                                                                                                                                                                                                                                                                               Passation du test au mois de juin</t>
  </si>
  <si>
    <t>Août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</si>
</sst>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%"/>
  </numFmts>
  <fonts count="7" x14ac:knownFonts="1"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Arial"/>
      <family val="2"/>
    </font>
    <font>
      <sz val="12"/>
      <color rgb="FF000000"/>
      <name val="Arial"/>
      <family val="2"/>
    </font>
    <font>
      <b/>
      <sz val="12"/>
      <color rgb="FFFF0000"/>
      <name val="Arial"/>
      <family val="2"/>
    </font>
    <font>
      <b/>
      <sz val="20"/>
      <color rgb="FFFF0000"/>
      <name val="Arial"/>
      <family val="2"/>
    </font>
    <font>
      <sz val="12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rgb="FFBFBFBF"/>
      </patternFill>
    </fill>
    <fill>
      <patternFill patternType="solid">
        <fgColor theme="0" tint="-0.249977111117893"/>
        <bgColor rgb="FFD9D9D9"/>
      </patternFill>
    </fill>
    <fill>
      <patternFill patternType="solid">
        <fgColor theme="0"/>
        <bgColor rgb="FFD9D9D9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ont="0" applyBorder="0" applyProtection="0"/>
  </cellStyleXfs>
  <cellXfs count="67">
    <xf numFmtId="0" fontId="0" fillId="0" borderId="0" xfId="0"/>
    <xf numFmtId="0" fontId="0" fillId="3" borderId="0" xfId="0" applyFill="1" applyAlignment="1"/>
    <xf numFmtId="0" fontId="0" fillId="0" borderId="0" xfId="0" applyAlignment="1">
      <alignment horizontal="center"/>
    </xf>
    <xf numFmtId="0" fontId="3" fillId="3" borderId="1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0" xfId="0" applyFont="1"/>
    <xf numFmtId="0" fontId="3" fillId="0" borderId="1" xfId="0" applyFont="1" applyFill="1" applyBorder="1" applyAlignment="1" applyProtection="1">
      <protection locked="0"/>
    </xf>
    <xf numFmtId="0" fontId="3" fillId="0" borderId="0" xfId="0" applyFont="1" applyFill="1" applyAlignment="1">
      <alignment wrapText="1"/>
    </xf>
    <xf numFmtId="0" fontId="3" fillId="0" borderId="0" xfId="0" applyFont="1" applyFill="1" applyAlignment="1">
      <alignment horizontal="center" vertical="center" wrapText="1"/>
    </xf>
    <xf numFmtId="1" fontId="3" fillId="0" borderId="0" xfId="0" applyNumberFormat="1" applyFont="1" applyFill="1" applyAlignment="1">
      <alignment vertical="center"/>
    </xf>
    <xf numFmtId="165" fontId="3" fillId="0" borderId="0" xfId="0" applyNumberFormat="1" applyFont="1" applyAlignment="1">
      <alignment horizontal="center" vertical="center"/>
    </xf>
    <xf numFmtId="0" fontId="3" fillId="5" borderId="1" xfId="0" applyFont="1" applyFill="1" applyBorder="1"/>
    <xf numFmtId="0" fontId="3" fillId="6" borderId="1" xfId="0" applyFont="1" applyFill="1" applyBorder="1"/>
    <xf numFmtId="0" fontId="3" fillId="5" borderId="1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wrapText="1"/>
    </xf>
    <xf numFmtId="164" fontId="3" fillId="0" borderId="3" xfId="0" applyNumberFormat="1" applyFont="1" applyBorder="1" applyAlignment="1">
      <alignment horizontal="center" vertical="center"/>
    </xf>
    <xf numFmtId="1" fontId="3" fillId="0" borderId="3" xfId="0" applyNumberFormat="1" applyFont="1" applyBorder="1" applyAlignment="1">
      <alignment horizontal="center" vertical="center"/>
    </xf>
    <xf numFmtId="0" fontId="6" fillId="3" borderId="2" xfId="0" applyFont="1" applyFill="1" applyBorder="1"/>
    <xf numFmtId="0" fontId="6" fillId="0" borderId="2" xfId="0" applyFont="1" applyBorder="1"/>
    <xf numFmtId="1" fontId="6" fillId="0" borderId="2" xfId="0" applyNumberFormat="1" applyFont="1" applyBorder="1" applyAlignment="1">
      <alignment horizontal="center" vertical="center"/>
    </xf>
    <xf numFmtId="1" fontId="6" fillId="0" borderId="2" xfId="0" applyNumberFormat="1" applyFont="1" applyBorder="1" applyAlignment="1">
      <alignment horizontal="center"/>
    </xf>
    <xf numFmtId="0" fontId="3" fillId="0" borderId="1" xfId="0" applyFont="1" applyBorder="1" applyAlignment="1" applyProtection="1">
      <alignment horizontal="center"/>
      <protection locked="0"/>
    </xf>
    <xf numFmtId="0" fontId="0" fillId="0" borderId="0" xfId="1" applyFont="1" applyFill="1" applyAlignment="1">
      <alignment horizontal="center"/>
    </xf>
    <xf numFmtId="17" fontId="0" fillId="2" borderId="1" xfId="1" applyNumberFormat="1" applyFont="1" applyFill="1" applyBorder="1" applyAlignment="1">
      <alignment horizontal="center"/>
    </xf>
    <xf numFmtId="0" fontId="0" fillId="2" borderId="1" xfId="1" applyFont="1" applyFill="1" applyBorder="1" applyAlignment="1">
      <alignment horizontal="center"/>
    </xf>
    <xf numFmtId="0" fontId="0" fillId="2" borderId="1" xfId="1" applyFont="1" applyFill="1" applyBorder="1" applyAlignment="1">
      <alignment horizontal="center" wrapText="1"/>
    </xf>
    <xf numFmtId="0" fontId="3" fillId="3" borderId="3" xfId="0" applyFon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>
      <alignment horizontal="center"/>
    </xf>
    <xf numFmtId="1" fontId="0" fillId="0" borderId="1" xfId="1" applyNumberFormat="1" applyFont="1" applyFill="1" applyBorder="1" applyAlignment="1">
      <alignment horizontal="center"/>
    </xf>
    <xf numFmtId="1" fontId="0" fillId="0" borderId="1" xfId="1" applyNumberFormat="1" applyFont="1" applyFill="1" applyBorder="1" applyAlignment="1">
      <alignment horizontal="center" vertical="center"/>
    </xf>
    <xf numFmtId="0" fontId="0" fillId="2" borderId="4" xfId="1" applyFont="1" applyFill="1" applyBorder="1" applyAlignment="1">
      <alignment horizontal="center"/>
    </xf>
    <xf numFmtId="1" fontId="0" fillId="0" borderId="0" xfId="1" applyNumberFormat="1" applyFont="1" applyFill="1" applyBorder="1" applyAlignment="1">
      <alignment horizontal="center"/>
    </xf>
    <xf numFmtId="1" fontId="0" fillId="0" borderId="0" xfId="1" applyNumberFormat="1" applyFont="1" applyFill="1" applyBorder="1" applyAlignment="1">
      <alignment horizontal="center" vertical="center"/>
    </xf>
    <xf numFmtId="0" fontId="0" fillId="2" borderId="4" xfId="1" applyFont="1" applyFill="1" applyBorder="1" applyAlignment="1">
      <alignment horizontal="center" wrapText="1"/>
    </xf>
    <xf numFmtId="1" fontId="0" fillId="0" borderId="2" xfId="1" applyNumberFormat="1" applyFont="1" applyFill="1" applyBorder="1" applyAlignment="1">
      <alignment horizontal="center"/>
    </xf>
    <xf numFmtId="1" fontId="0" fillId="0" borderId="2" xfId="1" applyNumberFormat="1" applyFont="1" applyFill="1" applyBorder="1" applyAlignment="1">
      <alignment horizontal="center" vertical="center"/>
    </xf>
    <xf numFmtId="17" fontId="0" fillId="8" borderId="0" xfId="1" applyNumberFormat="1" applyFont="1" applyFill="1" applyBorder="1" applyAlignment="1">
      <alignment horizontal="center"/>
    </xf>
    <xf numFmtId="0" fontId="0" fillId="0" borderId="0" xfId="0" applyAlignment="1"/>
    <xf numFmtId="0" fontId="0" fillId="2" borderId="7" xfId="1" applyFont="1" applyFill="1" applyBorder="1" applyAlignment="1">
      <alignment horizontal="center"/>
    </xf>
    <xf numFmtId="0" fontId="3" fillId="5" borderId="1" xfId="0" applyFont="1" applyFill="1" applyBorder="1" applyProtection="1"/>
    <xf numFmtId="0" fontId="3" fillId="0" borderId="1" xfId="0" applyFont="1" applyBorder="1" applyAlignment="1" applyProtection="1">
      <alignment horizontal="center"/>
    </xf>
    <xf numFmtId="0" fontId="3" fillId="6" borderId="1" xfId="0" applyFont="1" applyFill="1" applyBorder="1" applyProtection="1"/>
    <xf numFmtId="0" fontId="3" fillId="0" borderId="1" xfId="0" applyFont="1" applyBorder="1" applyProtection="1"/>
    <xf numFmtId="0" fontId="3" fillId="0" borderId="1" xfId="0" applyFont="1" applyFill="1" applyBorder="1" applyAlignment="1" applyProtection="1">
      <alignment horizontal="left"/>
    </xf>
    <xf numFmtId="1" fontId="0" fillId="0" borderId="9" xfId="1" applyNumberFormat="1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3" fillId="0" borderId="4" xfId="0" applyFont="1" applyFill="1" applyBorder="1" applyAlignment="1" applyProtection="1">
      <alignment horizontal="center"/>
      <protection locked="0"/>
    </xf>
    <xf numFmtId="0" fontId="3" fillId="0" borderId="3" xfId="0" applyFont="1" applyFill="1" applyBorder="1" applyAlignment="1" applyProtection="1">
      <alignment horizontal="center"/>
      <protection locked="0"/>
    </xf>
    <xf numFmtId="0" fontId="0" fillId="3" borderId="0" xfId="0" applyFill="1"/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4" xfId="0" applyFont="1" applyFill="1" applyBorder="1" applyAlignment="1" applyProtection="1">
      <alignment horizontal="center"/>
    </xf>
    <xf numFmtId="0" fontId="3" fillId="0" borderId="3" xfId="0" applyFont="1" applyFill="1" applyBorder="1" applyAlignment="1" applyProtection="1">
      <alignment horizontal="center"/>
    </xf>
    <xf numFmtId="0" fontId="3" fillId="0" borderId="6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0" fillId="9" borderId="2" xfId="0" applyFill="1" applyBorder="1" applyAlignment="1">
      <alignment horizontal="center"/>
    </xf>
    <xf numFmtId="17" fontId="0" fillId="2" borderId="2" xfId="1" applyNumberFormat="1" applyFont="1" applyFill="1" applyBorder="1" applyAlignment="1">
      <alignment horizontal="center"/>
    </xf>
    <xf numFmtId="0" fontId="0" fillId="2" borderId="7" xfId="1" applyFont="1" applyFill="1" applyBorder="1" applyAlignment="1">
      <alignment horizontal="center"/>
    </xf>
    <xf numFmtId="0" fontId="0" fillId="2" borderId="8" xfId="1" applyFont="1" applyFill="1" applyBorder="1" applyAlignment="1">
      <alignment horizontal="center"/>
    </xf>
  </cellXfs>
  <cellStyles count="2">
    <cellStyle name="Normal" xfId="0" builtinId="0" customBuiltin="1"/>
    <cellStyle name="Normal 2" xfId="1" xr:uid="{00000000-0005-0000-0000-000001000000}"/>
  </cellStyles>
  <dxfs count="9"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66FF33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66FF33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66FF33"/>
        </patternFill>
      </fill>
    </dxf>
  </dxfs>
  <tableStyles count="0" defaultTableStyle="TableStyleMedium2" defaultPivotStyle="PivotStyleLight16"/>
  <colors>
    <mruColors>
      <color rgb="FF66FF33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 sz="1100" b="1" i="0" baseline="0">
                <a:effectLst/>
              </a:rPr>
              <a:t>Evolution du niveau d'automatisation en nombre d'élèves août </a:t>
            </a:r>
            <a:endParaRPr lang="fr-FR" sz="1100">
              <a:effectLst/>
            </a:endParaRP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'graph-tfl-fl-ads-août'!$D$3</c:f>
              <c:strCache>
                <c:ptCount val="1"/>
                <c:pt idx="0">
                  <c:v>Août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1-4BF4-4CD4-A4CC-DBB3E40876AA}"/>
              </c:ext>
            </c:extLst>
          </c:dPt>
          <c:dPt>
            <c:idx val="1"/>
            <c:invertIfNegative val="0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03-4BF4-4CD4-A4CC-DBB3E40876AA}"/>
              </c:ext>
            </c:extLst>
          </c:dPt>
          <c:dPt>
            <c:idx val="2"/>
            <c:invertIfNegative val="0"/>
            <c:bubble3D val="0"/>
            <c:spPr>
              <a:solidFill>
                <a:srgbClr val="00FF00"/>
              </a:solidFill>
            </c:spPr>
            <c:extLst>
              <c:ext xmlns:c16="http://schemas.microsoft.com/office/drawing/2014/chart" uri="{C3380CC4-5D6E-409C-BE32-E72D297353CC}">
                <c16:uniqueId val="{00000005-4BF4-4CD4-A4CC-DBB3E40876AA}"/>
              </c:ext>
            </c:extLst>
          </c:dPt>
          <c:cat>
            <c:strRef>
              <c:f>'graph-tfl-fl-ads-août'!$D$4:$D$6</c:f>
              <c:strCache>
                <c:ptCount val="3"/>
                <c:pt idx="0">
                  <c:v>Très Faibles Lecteurs</c:v>
                </c:pt>
                <c:pt idx="1">
                  <c:v>Faibles lecteurs</c:v>
                </c:pt>
                <c:pt idx="2">
                  <c:v>Automatisation du déchiffrage suffisante</c:v>
                </c:pt>
              </c:strCache>
            </c:strRef>
          </c:cat>
          <c:val>
            <c:numRef>
              <c:f>'graph-tfl-fl-ads-août'!$E$4:$E$6</c:f>
              <c:numCache>
                <c:formatCode>0</c:formatCode>
                <c:ptCount val="3"/>
                <c:pt idx="0">
                  <c:v>30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BF4-4CD4-A4CC-DBB3E40876AA}"/>
            </c:ext>
          </c:extLst>
        </c:ser>
        <c:ser>
          <c:idx val="1"/>
          <c:order val="1"/>
          <c:tx>
            <c:strRef>
              <c:f>'graph-tfl-fl-ads-août'!$F$3</c:f>
              <c:strCache>
                <c:ptCount val="1"/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8-4BF4-4CD4-A4CC-DBB3E40876AA}"/>
              </c:ext>
            </c:extLst>
          </c:dPt>
          <c:dPt>
            <c:idx val="1"/>
            <c:invertIfNegative val="0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0A-4BF4-4CD4-A4CC-DBB3E40876AA}"/>
              </c:ext>
            </c:extLst>
          </c:dPt>
          <c:dPt>
            <c:idx val="2"/>
            <c:invertIfNegative val="0"/>
            <c:bubble3D val="0"/>
            <c:spPr>
              <a:solidFill>
                <a:srgbClr val="00FF00"/>
              </a:solidFill>
            </c:spPr>
            <c:extLst>
              <c:ext xmlns:c16="http://schemas.microsoft.com/office/drawing/2014/chart" uri="{C3380CC4-5D6E-409C-BE32-E72D297353CC}">
                <c16:uniqueId val="{0000000C-4BF4-4CD4-A4CC-DBB3E40876AA}"/>
              </c:ext>
            </c:extLst>
          </c:dPt>
          <c:cat>
            <c:strRef>
              <c:f>'graph-tfl-fl-ads-août'!$D$4:$D$6</c:f>
              <c:strCache>
                <c:ptCount val="3"/>
                <c:pt idx="0">
                  <c:v>Très Faibles Lecteurs</c:v>
                </c:pt>
                <c:pt idx="1">
                  <c:v>Faibles lecteurs</c:v>
                </c:pt>
                <c:pt idx="2">
                  <c:v>Automatisation du déchiffrage suffisante</c:v>
                </c:pt>
              </c:strCache>
            </c:strRef>
          </c:cat>
          <c:val>
            <c:numRef>
              <c:f>'graph-tfl-fl-ads-août'!$F$4:$F$6</c:f>
              <c:numCache>
                <c:formatCode>0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D-4BF4-4CD4-A4CC-DBB3E40876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shape val="cylinder"/>
        <c:axId val="83076608"/>
        <c:axId val="83078144"/>
        <c:axId val="0"/>
      </c:bar3DChart>
      <c:catAx>
        <c:axId val="830766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83078144"/>
        <c:crosses val="autoZero"/>
        <c:auto val="1"/>
        <c:lblAlgn val="ctr"/>
        <c:lblOffset val="100"/>
        <c:noMultiLvlLbl val="0"/>
      </c:catAx>
      <c:valAx>
        <c:axId val="83078144"/>
        <c:scaling>
          <c:orientation val="minMax"/>
        </c:scaling>
        <c:delete val="0"/>
        <c:axPos val="l"/>
        <c:majorGridlines/>
        <c:numFmt formatCode="0" sourceLinked="1"/>
        <c:majorTickMark val="none"/>
        <c:minorTickMark val="none"/>
        <c:tickLblPos val="nextTo"/>
        <c:spPr>
          <a:ln w="9525">
            <a:noFill/>
          </a:ln>
        </c:spPr>
        <c:crossAx val="8307660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 paperSize="9" orientation="landscape" horizontalDpi="-3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 sz="1100" b="1" i="0" baseline="0">
                <a:effectLst/>
              </a:rPr>
              <a:t>Evolution du niveau d'automatisation en nombre d'élèves août - février </a:t>
            </a:r>
            <a:endParaRPr lang="fr-FR" sz="1100">
              <a:effectLst/>
            </a:endParaRP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'graph-tfl-fl-ads-août-fev'!$E$3</c:f>
              <c:strCache>
                <c:ptCount val="1"/>
                <c:pt idx="0">
                  <c:v>Août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1-2B8F-4C75-9599-EBB2033DA4A5}"/>
              </c:ext>
            </c:extLst>
          </c:dPt>
          <c:dPt>
            <c:idx val="1"/>
            <c:invertIfNegative val="0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03-2B8F-4C75-9599-EBB2033DA4A5}"/>
              </c:ext>
            </c:extLst>
          </c:dPt>
          <c:dPt>
            <c:idx val="2"/>
            <c:invertIfNegative val="0"/>
            <c:bubble3D val="0"/>
            <c:spPr>
              <a:solidFill>
                <a:srgbClr val="00FF00"/>
              </a:solidFill>
            </c:spPr>
            <c:extLst>
              <c:ext xmlns:c16="http://schemas.microsoft.com/office/drawing/2014/chart" uri="{C3380CC4-5D6E-409C-BE32-E72D297353CC}">
                <c16:uniqueId val="{00000005-2B8F-4C75-9599-EBB2033DA4A5}"/>
              </c:ext>
            </c:extLst>
          </c:dPt>
          <c:cat>
            <c:strRef>
              <c:f>'graph-tfl-fl-ads-août-fev'!$D$4:$D$6</c:f>
              <c:strCache>
                <c:ptCount val="3"/>
                <c:pt idx="0">
                  <c:v>Très Faibles Lecteurs</c:v>
                </c:pt>
                <c:pt idx="1">
                  <c:v>Faibles lecteurs</c:v>
                </c:pt>
                <c:pt idx="2">
                  <c:v>Automatisation du déchiffrage suffisante</c:v>
                </c:pt>
              </c:strCache>
            </c:strRef>
          </c:cat>
          <c:val>
            <c:numRef>
              <c:f>'graph-tfl-fl-ads-août-fev'!$E$4:$E$6</c:f>
              <c:numCache>
                <c:formatCode>0</c:formatCode>
                <c:ptCount val="3"/>
                <c:pt idx="0">
                  <c:v>30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B8F-4C75-9599-EBB2033DA4A5}"/>
            </c:ext>
          </c:extLst>
        </c:ser>
        <c:ser>
          <c:idx val="1"/>
          <c:order val="1"/>
          <c:tx>
            <c:strRef>
              <c:f>'graph-tfl-fl-ads-août-fev'!$F$3</c:f>
              <c:strCache>
                <c:ptCount val="1"/>
                <c:pt idx="0">
                  <c:v>Février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8-2B8F-4C75-9599-EBB2033DA4A5}"/>
              </c:ext>
            </c:extLst>
          </c:dPt>
          <c:dPt>
            <c:idx val="1"/>
            <c:invertIfNegative val="0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0A-2B8F-4C75-9599-EBB2033DA4A5}"/>
              </c:ext>
            </c:extLst>
          </c:dPt>
          <c:dPt>
            <c:idx val="2"/>
            <c:invertIfNegative val="0"/>
            <c:bubble3D val="0"/>
            <c:spPr>
              <a:solidFill>
                <a:srgbClr val="00FF00"/>
              </a:solidFill>
            </c:spPr>
            <c:extLst>
              <c:ext xmlns:c16="http://schemas.microsoft.com/office/drawing/2014/chart" uri="{C3380CC4-5D6E-409C-BE32-E72D297353CC}">
                <c16:uniqueId val="{0000000C-2B8F-4C75-9599-EBB2033DA4A5}"/>
              </c:ext>
            </c:extLst>
          </c:dPt>
          <c:cat>
            <c:strRef>
              <c:f>'graph-tfl-fl-ads-août-fev'!$D$4:$D$6</c:f>
              <c:strCache>
                <c:ptCount val="3"/>
                <c:pt idx="0">
                  <c:v>Très Faibles Lecteurs</c:v>
                </c:pt>
                <c:pt idx="1">
                  <c:v>Faibles lecteurs</c:v>
                </c:pt>
                <c:pt idx="2">
                  <c:v>Automatisation du déchiffrage suffisante</c:v>
                </c:pt>
              </c:strCache>
            </c:strRef>
          </c:cat>
          <c:val>
            <c:numRef>
              <c:f>'graph-tfl-fl-ads-août-fev'!$F$4:$F$6</c:f>
              <c:numCache>
                <c:formatCode>0</c:formatCode>
                <c:ptCount val="3"/>
                <c:pt idx="0">
                  <c:v>30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2B8F-4C75-9599-EBB2033DA4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shape val="cylinder"/>
        <c:axId val="83093760"/>
        <c:axId val="83095552"/>
        <c:axId val="0"/>
      </c:bar3DChart>
      <c:catAx>
        <c:axId val="83093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83095552"/>
        <c:crosses val="autoZero"/>
        <c:auto val="1"/>
        <c:lblAlgn val="ctr"/>
        <c:lblOffset val="100"/>
        <c:noMultiLvlLbl val="0"/>
      </c:catAx>
      <c:valAx>
        <c:axId val="83095552"/>
        <c:scaling>
          <c:orientation val="minMax"/>
        </c:scaling>
        <c:delete val="0"/>
        <c:axPos val="l"/>
        <c:majorGridlines/>
        <c:numFmt formatCode="0" sourceLinked="1"/>
        <c:majorTickMark val="none"/>
        <c:minorTickMark val="none"/>
        <c:tickLblPos val="nextTo"/>
        <c:spPr>
          <a:ln w="9525">
            <a:noFill/>
          </a:ln>
        </c:spPr>
        <c:crossAx val="8309376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 paperSize="9" orientation="landscape" horizontalDpi="-3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 sz="1100" b="1" i="0" baseline="0">
                <a:effectLst/>
              </a:rPr>
              <a:t>Evolution du niveau d'automatisation en nombre d'élèves août - juin </a:t>
            </a:r>
            <a:endParaRPr lang="fr-FR" sz="1100">
              <a:effectLst/>
            </a:endParaRP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'graph-tfl-fl-ads-août-juin'!$E$3</c:f>
              <c:strCache>
                <c:ptCount val="1"/>
                <c:pt idx="0">
                  <c:v>Août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1-1642-4786-A302-AC8AF45E8E50}"/>
              </c:ext>
            </c:extLst>
          </c:dPt>
          <c:dPt>
            <c:idx val="1"/>
            <c:invertIfNegative val="0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03-1642-4786-A302-AC8AF45E8E50}"/>
              </c:ext>
            </c:extLst>
          </c:dPt>
          <c:dPt>
            <c:idx val="2"/>
            <c:invertIfNegative val="0"/>
            <c:bubble3D val="0"/>
            <c:spPr>
              <a:solidFill>
                <a:srgbClr val="00FF00"/>
              </a:solidFill>
            </c:spPr>
            <c:extLst>
              <c:ext xmlns:c16="http://schemas.microsoft.com/office/drawing/2014/chart" uri="{C3380CC4-5D6E-409C-BE32-E72D297353CC}">
                <c16:uniqueId val="{00000005-1642-4786-A302-AC8AF45E8E50}"/>
              </c:ext>
            </c:extLst>
          </c:dPt>
          <c:cat>
            <c:strRef>
              <c:f>'graph-tfl-fl-ads-août-juin'!$D$4:$D$6</c:f>
              <c:strCache>
                <c:ptCount val="3"/>
                <c:pt idx="0">
                  <c:v>Très Faibles Lecteurs</c:v>
                </c:pt>
                <c:pt idx="1">
                  <c:v>Faibles lecteurs</c:v>
                </c:pt>
                <c:pt idx="2">
                  <c:v>Automatisation du déchiffrage suffisante</c:v>
                </c:pt>
              </c:strCache>
            </c:strRef>
          </c:cat>
          <c:val>
            <c:numRef>
              <c:f>'graph-tfl-fl-ads-août-juin'!$E$4:$E$6</c:f>
              <c:numCache>
                <c:formatCode>0</c:formatCode>
                <c:ptCount val="3"/>
                <c:pt idx="0">
                  <c:v>30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642-4786-A302-AC8AF45E8E50}"/>
            </c:ext>
          </c:extLst>
        </c:ser>
        <c:ser>
          <c:idx val="1"/>
          <c:order val="1"/>
          <c:tx>
            <c:strRef>
              <c:f>'graph-tfl-fl-ads-août-juin'!$F$3</c:f>
              <c:strCache>
                <c:ptCount val="1"/>
                <c:pt idx="0">
                  <c:v>Juin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8-1642-4786-A302-AC8AF45E8E50}"/>
              </c:ext>
            </c:extLst>
          </c:dPt>
          <c:dPt>
            <c:idx val="1"/>
            <c:invertIfNegative val="0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0A-1642-4786-A302-AC8AF45E8E50}"/>
              </c:ext>
            </c:extLst>
          </c:dPt>
          <c:dPt>
            <c:idx val="2"/>
            <c:invertIfNegative val="0"/>
            <c:bubble3D val="0"/>
            <c:spPr>
              <a:solidFill>
                <a:srgbClr val="00FF00"/>
              </a:solidFill>
            </c:spPr>
            <c:extLst>
              <c:ext xmlns:c16="http://schemas.microsoft.com/office/drawing/2014/chart" uri="{C3380CC4-5D6E-409C-BE32-E72D297353CC}">
                <c16:uniqueId val="{0000000C-1642-4786-A302-AC8AF45E8E50}"/>
              </c:ext>
            </c:extLst>
          </c:dPt>
          <c:cat>
            <c:strRef>
              <c:f>'graph-tfl-fl-ads-août-juin'!$D$4:$D$6</c:f>
              <c:strCache>
                <c:ptCount val="3"/>
                <c:pt idx="0">
                  <c:v>Très Faibles Lecteurs</c:v>
                </c:pt>
                <c:pt idx="1">
                  <c:v>Faibles lecteurs</c:v>
                </c:pt>
                <c:pt idx="2">
                  <c:v>Automatisation du déchiffrage suffisante</c:v>
                </c:pt>
              </c:strCache>
            </c:strRef>
          </c:cat>
          <c:val>
            <c:numRef>
              <c:f>'graph-tfl-fl-ads-août-juin'!$F$4:$F$6</c:f>
              <c:numCache>
                <c:formatCode>0</c:formatCode>
                <c:ptCount val="3"/>
                <c:pt idx="0">
                  <c:v>30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1642-4786-A302-AC8AF45E8E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shape val="cylinder"/>
        <c:axId val="98565504"/>
        <c:axId val="98571392"/>
        <c:axId val="0"/>
      </c:bar3DChart>
      <c:catAx>
        <c:axId val="98565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98571392"/>
        <c:crosses val="autoZero"/>
        <c:auto val="1"/>
        <c:lblAlgn val="ctr"/>
        <c:lblOffset val="100"/>
        <c:noMultiLvlLbl val="0"/>
      </c:catAx>
      <c:valAx>
        <c:axId val="98571392"/>
        <c:scaling>
          <c:orientation val="minMax"/>
        </c:scaling>
        <c:delete val="0"/>
        <c:axPos val="l"/>
        <c:majorGridlines/>
        <c:numFmt formatCode="0" sourceLinked="1"/>
        <c:majorTickMark val="none"/>
        <c:minorTickMark val="none"/>
        <c:tickLblPos val="nextTo"/>
        <c:spPr>
          <a:ln w="9525">
            <a:noFill/>
          </a:ln>
        </c:spPr>
        <c:crossAx val="9856550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 paperSize="9" orientation="landscape" horizontalDpi="-3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314324</xdr:colOff>
      <xdr:row>6</xdr:row>
      <xdr:rowOff>157161</xdr:rowOff>
    </xdr:from>
    <xdr:to>
      <xdr:col>9</xdr:col>
      <xdr:colOff>548014</xdr:colOff>
      <xdr:row>30</xdr:row>
      <xdr:rowOff>39144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314324</xdr:colOff>
      <xdr:row>6</xdr:row>
      <xdr:rowOff>157161</xdr:rowOff>
    </xdr:from>
    <xdr:to>
      <xdr:col>9</xdr:col>
      <xdr:colOff>548014</xdr:colOff>
      <xdr:row>30</xdr:row>
      <xdr:rowOff>39144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314324</xdr:colOff>
      <xdr:row>6</xdr:row>
      <xdr:rowOff>157161</xdr:rowOff>
    </xdr:from>
    <xdr:to>
      <xdr:col>9</xdr:col>
      <xdr:colOff>548014</xdr:colOff>
      <xdr:row>30</xdr:row>
      <xdr:rowOff>39144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43"/>
  <sheetViews>
    <sheetView tabSelected="1" view="pageLayout" zoomScaleNormal="100" workbookViewId="0">
      <selection activeCell="A7" sqref="A7"/>
    </sheetView>
  </sheetViews>
  <sheetFormatPr baseColWidth="10" defaultRowHeight="14.5" x14ac:dyDescent="0.35"/>
  <cols>
    <col min="1" max="1" width="21.26953125" customWidth="1"/>
    <col min="2" max="2" width="17.1796875" customWidth="1"/>
    <col min="3" max="3" width="8.81640625" customWidth="1"/>
    <col min="4" max="4" width="10.81640625" hidden="1" customWidth="1"/>
    <col min="5" max="6" width="13.26953125" customWidth="1"/>
    <col min="7" max="7" width="16.54296875" hidden="1" customWidth="1"/>
    <col min="8" max="8" width="20" customWidth="1"/>
    <col min="9" max="9" width="5.7265625" customWidth="1"/>
    <col min="10" max="10" width="4.7265625" customWidth="1"/>
    <col min="11" max="11" width="5.81640625" customWidth="1"/>
    <col min="12" max="12" width="5.7265625" customWidth="1"/>
    <col min="13" max="13" width="4.7265625" customWidth="1"/>
    <col min="14" max="14" width="6.1796875" customWidth="1"/>
    <col min="15" max="15" width="5.7265625" customWidth="1"/>
    <col min="16" max="16" width="5.81640625" customWidth="1"/>
    <col min="17" max="20" width="4.7265625" customWidth="1"/>
    <col min="21" max="21" width="5.81640625" customWidth="1"/>
    <col min="22" max="22" width="6" customWidth="1"/>
    <col min="23" max="23" width="11.453125" customWidth="1"/>
  </cols>
  <sheetData>
    <row r="1" spans="1:22" ht="49.5" customHeight="1" x14ac:dyDescent="0.35">
      <c r="A1" s="50" t="s">
        <v>22</v>
      </c>
      <c r="B1" s="50"/>
      <c r="C1" s="50"/>
      <c r="D1" s="50"/>
      <c r="E1" s="50"/>
      <c r="F1" s="50"/>
      <c r="G1" s="50"/>
      <c r="H1" s="50"/>
    </row>
    <row r="2" spans="1:22" ht="15.5" x14ac:dyDescent="0.35">
      <c r="A2" s="13" t="s">
        <v>0</v>
      </c>
      <c r="B2" s="25"/>
      <c r="C2" s="13" t="s">
        <v>1</v>
      </c>
      <c r="D2" s="51"/>
      <c r="E2" s="52"/>
      <c r="F2" s="14" t="s">
        <v>13</v>
      </c>
      <c r="G2" s="6"/>
      <c r="H2" s="5"/>
    </row>
    <row r="3" spans="1:22" ht="4.5" customHeight="1" x14ac:dyDescent="0.35">
      <c r="A3" s="7"/>
      <c r="B3" s="7"/>
      <c r="C3" s="7"/>
      <c r="D3" s="7"/>
      <c r="E3" s="7"/>
      <c r="F3" s="7"/>
      <c r="G3" s="7"/>
      <c r="H3" s="7"/>
    </row>
    <row r="4" spans="1:22" ht="65.25" customHeight="1" x14ac:dyDescent="0.35">
      <c r="A4" s="15" t="s">
        <v>2</v>
      </c>
      <c r="B4" s="15" t="s">
        <v>3</v>
      </c>
      <c r="C4" s="16" t="s">
        <v>4</v>
      </c>
      <c r="D4" s="17" t="s">
        <v>5</v>
      </c>
      <c r="E4" s="17" t="s">
        <v>10</v>
      </c>
      <c r="F4" s="17" t="s">
        <v>11</v>
      </c>
      <c r="G4" s="18" t="s">
        <v>6</v>
      </c>
      <c r="H4" s="17" t="s">
        <v>12</v>
      </c>
      <c r="I4" s="1"/>
      <c r="J4" s="1"/>
      <c r="K4" s="1"/>
      <c r="L4" s="1"/>
      <c r="M4" s="1"/>
      <c r="N4" s="53"/>
      <c r="O4" s="53"/>
      <c r="P4" s="53"/>
      <c r="Q4" s="53"/>
      <c r="R4" s="53"/>
      <c r="S4" s="53"/>
      <c r="T4" s="53"/>
      <c r="U4" s="53"/>
      <c r="V4" s="53"/>
    </row>
    <row r="5" spans="1:22" ht="18.75" customHeight="1" x14ac:dyDescent="0.35">
      <c r="A5" s="8"/>
      <c r="B5" s="8"/>
      <c r="C5" s="3"/>
      <c r="D5" s="54">
        <v>92</v>
      </c>
      <c r="E5" s="55">
        <v>59</v>
      </c>
      <c r="F5" s="55">
        <v>70</v>
      </c>
      <c r="G5" s="4" t="str">
        <f t="shared" ref="G5:G34" si="0">IF(C5&lt;92,"oui","non")</f>
        <v>oui</v>
      </c>
      <c r="H5" s="5" t="str">
        <f>IF(C5&lt;59,"TFL",IF(C5&lt;=70,"FL",IF(C5&gt;70,"ADS")))</f>
        <v>TFL</v>
      </c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</row>
    <row r="6" spans="1:22" ht="18.75" customHeight="1" x14ac:dyDescent="0.35">
      <c r="A6" s="8"/>
      <c r="B6" s="8"/>
      <c r="C6" s="3"/>
      <c r="D6" s="54"/>
      <c r="E6" s="55"/>
      <c r="F6" s="55"/>
      <c r="G6" s="4" t="str">
        <f t="shared" si="0"/>
        <v>oui</v>
      </c>
      <c r="H6" s="5" t="str">
        <f>IF(C6&lt;59,"TFL",IF(C6&lt;=70,"FL",IF(C6&gt;70,"ADS")))</f>
        <v>TFL</v>
      </c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</row>
    <row r="7" spans="1:22" ht="18.75" customHeight="1" x14ac:dyDescent="0.35">
      <c r="A7" s="8"/>
      <c r="B7" s="8"/>
      <c r="C7" s="3"/>
      <c r="D7" s="54"/>
      <c r="E7" s="55"/>
      <c r="F7" s="55"/>
      <c r="G7" s="4" t="str">
        <f t="shared" si="0"/>
        <v>oui</v>
      </c>
      <c r="H7" s="5" t="str">
        <f t="shared" ref="H7:H34" si="1">IF(C7&lt;59,"TFL",IF(C7&lt;=70,"FL",IF(C7&gt;70,"ADS")))</f>
        <v>TFL</v>
      </c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</row>
    <row r="8" spans="1:22" ht="18.75" customHeight="1" x14ac:dyDescent="0.35">
      <c r="A8" s="8"/>
      <c r="B8" s="8"/>
      <c r="C8" s="3"/>
      <c r="D8" s="54"/>
      <c r="E8" s="55"/>
      <c r="F8" s="55"/>
      <c r="G8" s="4" t="str">
        <f t="shared" si="0"/>
        <v>oui</v>
      </c>
      <c r="H8" s="5" t="str">
        <f t="shared" si="1"/>
        <v>TFL</v>
      </c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</row>
    <row r="9" spans="1:22" ht="18.75" customHeight="1" x14ac:dyDescent="0.35">
      <c r="A9" s="8"/>
      <c r="B9" s="8"/>
      <c r="C9" s="3"/>
      <c r="D9" s="54"/>
      <c r="E9" s="55"/>
      <c r="F9" s="55"/>
      <c r="G9" s="4" t="str">
        <f t="shared" si="0"/>
        <v>oui</v>
      </c>
      <c r="H9" s="5" t="str">
        <f t="shared" si="1"/>
        <v>TFL</v>
      </c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</row>
    <row r="10" spans="1:22" ht="18.75" customHeight="1" x14ac:dyDescent="0.35">
      <c r="A10" s="8"/>
      <c r="B10" s="8"/>
      <c r="C10" s="3"/>
      <c r="D10" s="54"/>
      <c r="E10" s="55"/>
      <c r="F10" s="55"/>
      <c r="G10" s="4" t="str">
        <f t="shared" si="0"/>
        <v>oui</v>
      </c>
      <c r="H10" s="5" t="str">
        <f t="shared" si="1"/>
        <v>TFL</v>
      </c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</row>
    <row r="11" spans="1:22" ht="18.75" customHeight="1" x14ac:dyDescent="0.35">
      <c r="A11" s="8"/>
      <c r="B11" s="8"/>
      <c r="C11" s="3"/>
      <c r="D11" s="54"/>
      <c r="E11" s="55"/>
      <c r="F11" s="55"/>
      <c r="G11" s="4" t="str">
        <f t="shared" si="0"/>
        <v>oui</v>
      </c>
      <c r="H11" s="5" t="str">
        <f t="shared" si="1"/>
        <v>TFL</v>
      </c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</row>
    <row r="12" spans="1:22" ht="18.75" customHeight="1" x14ac:dyDescent="0.35">
      <c r="A12" s="8"/>
      <c r="B12" s="8"/>
      <c r="C12" s="3"/>
      <c r="D12" s="54"/>
      <c r="E12" s="55"/>
      <c r="F12" s="55"/>
      <c r="G12" s="4" t="str">
        <f t="shared" si="0"/>
        <v>oui</v>
      </c>
      <c r="H12" s="5" t="str">
        <f t="shared" si="1"/>
        <v>TFL</v>
      </c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</row>
    <row r="13" spans="1:22" ht="18.75" customHeight="1" x14ac:dyDescent="0.35">
      <c r="A13" s="8"/>
      <c r="B13" s="8"/>
      <c r="C13" s="3"/>
      <c r="D13" s="54"/>
      <c r="E13" s="55"/>
      <c r="F13" s="55"/>
      <c r="G13" s="4" t="str">
        <f t="shared" si="0"/>
        <v>oui</v>
      </c>
      <c r="H13" s="5" t="str">
        <f t="shared" si="1"/>
        <v>TFL</v>
      </c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</row>
    <row r="14" spans="1:22" ht="18.75" customHeight="1" x14ac:dyDescent="0.35">
      <c r="A14" s="8"/>
      <c r="B14" s="8"/>
      <c r="C14" s="3"/>
      <c r="D14" s="54"/>
      <c r="E14" s="55"/>
      <c r="F14" s="55"/>
      <c r="G14" s="4" t="str">
        <f t="shared" si="0"/>
        <v>oui</v>
      </c>
      <c r="H14" s="5" t="str">
        <f t="shared" si="1"/>
        <v>TFL</v>
      </c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</row>
    <row r="15" spans="1:22" ht="18.75" customHeight="1" x14ac:dyDescent="0.35">
      <c r="A15" s="8"/>
      <c r="B15" s="8"/>
      <c r="C15" s="3"/>
      <c r="D15" s="54"/>
      <c r="E15" s="55"/>
      <c r="F15" s="55"/>
      <c r="G15" s="4" t="str">
        <f t="shared" si="0"/>
        <v>oui</v>
      </c>
      <c r="H15" s="5" t="str">
        <f t="shared" si="1"/>
        <v>TFL</v>
      </c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8.75" customHeight="1" x14ac:dyDescent="0.35">
      <c r="A16" s="8"/>
      <c r="B16" s="8"/>
      <c r="C16" s="3"/>
      <c r="D16" s="54"/>
      <c r="E16" s="55"/>
      <c r="F16" s="55"/>
      <c r="G16" s="4" t="str">
        <f t="shared" si="0"/>
        <v>oui</v>
      </c>
      <c r="H16" s="5" t="str">
        <f t="shared" si="1"/>
        <v>TFL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8.75" customHeight="1" x14ac:dyDescent="0.35">
      <c r="A17" s="8"/>
      <c r="B17" s="8"/>
      <c r="C17" s="3"/>
      <c r="D17" s="54"/>
      <c r="E17" s="55"/>
      <c r="F17" s="55"/>
      <c r="G17" s="4" t="str">
        <f t="shared" si="0"/>
        <v>oui</v>
      </c>
      <c r="H17" s="5" t="str">
        <f t="shared" si="1"/>
        <v>TFL</v>
      </c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8.75" customHeight="1" x14ac:dyDescent="0.35">
      <c r="A18" s="8"/>
      <c r="B18" s="8"/>
      <c r="C18" s="3"/>
      <c r="D18" s="54"/>
      <c r="E18" s="55"/>
      <c r="F18" s="55"/>
      <c r="G18" s="4" t="str">
        <f t="shared" si="0"/>
        <v>oui</v>
      </c>
      <c r="H18" s="5" t="str">
        <f t="shared" si="1"/>
        <v>TFL</v>
      </c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8.75" customHeight="1" x14ac:dyDescent="0.35">
      <c r="A19" s="8"/>
      <c r="B19" s="8"/>
      <c r="C19" s="3"/>
      <c r="D19" s="54"/>
      <c r="E19" s="55"/>
      <c r="F19" s="55"/>
      <c r="G19" s="4" t="str">
        <f t="shared" si="0"/>
        <v>oui</v>
      </c>
      <c r="H19" s="5" t="str">
        <f t="shared" si="1"/>
        <v>TFL</v>
      </c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8.75" customHeight="1" x14ac:dyDescent="0.35">
      <c r="A20" s="8"/>
      <c r="B20" s="8"/>
      <c r="C20" s="3"/>
      <c r="D20" s="54"/>
      <c r="E20" s="55"/>
      <c r="F20" s="55"/>
      <c r="G20" s="4"/>
      <c r="H20" s="5" t="str">
        <f t="shared" si="1"/>
        <v>TFL</v>
      </c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</row>
    <row r="21" spans="1:22" ht="18.75" customHeight="1" x14ac:dyDescent="0.35">
      <c r="A21" s="8"/>
      <c r="B21" s="8"/>
      <c r="C21" s="3"/>
      <c r="D21" s="54"/>
      <c r="E21" s="55"/>
      <c r="F21" s="55"/>
      <c r="G21" s="4"/>
      <c r="H21" s="5" t="str">
        <f t="shared" si="1"/>
        <v>TFL</v>
      </c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8.75" customHeight="1" x14ac:dyDescent="0.35">
      <c r="A22" s="8"/>
      <c r="B22" s="8"/>
      <c r="C22" s="3"/>
      <c r="D22" s="54"/>
      <c r="E22" s="55"/>
      <c r="F22" s="55"/>
      <c r="G22" s="4"/>
      <c r="H22" s="5" t="str">
        <f t="shared" si="1"/>
        <v>TFL</v>
      </c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8.75" customHeight="1" x14ac:dyDescent="0.35">
      <c r="A23" s="8"/>
      <c r="B23" s="8"/>
      <c r="C23" s="3"/>
      <c r="D23" s="54"/>
      <c r="E23" s="55"/>
      <c r="F23" s="55"/>
      <c r="G23" s="4"/>
      <c r="H23" s="5" t="str">
        <f t="shared" si="1"/>
        <v>TFL</v>
      </c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8.75" customHeight="1" x14ac:dyDescent="0.35">
      <c r="A24" s="8"/>
      <c r="B24" s="8"/>
      <c r="C24" s="3"/>
      <c r="D24" s="54"/>
      <c r="E24" s="55"/>
      <c r="F24" s="55"/>
      <c r="G24" s="4"/>
      <c r="H24" s="5" t="str">
        <f t="shared" si="1"/>
        <v>TFL</v>
      </c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8.75" customHeight="1" x14ac:dyDescent="0.35">
      <c r="A25" s="8"/>
      <c r="B25" s="8"/>
      <c r="C25" s="3"/>
      <c r="D25" s="54"/>
      <c r="E25" s="55"/>
      <c r="F25" s="55"/>
      <c r="G25" s="4" t="str">
        <f t="shared" si="0"/>
        <v>oui</v>
      </c>
      <c r="H25" s="5" t="str">
        <f t="shared" si="1"/>
        <v>TFL</v>
      </c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</row>
    <row r="26" spans="1:22" ht="18.75" customHeight="1" x14ac:dyDescent="0.35">
      <c r="A26" s="8"/>
      <c r="B26" s="8"/>
      <c r="C26" s="3"/>
      <c r="D26" s="54"/>
      <c r="E26" s="55"/>
      <c r="F26" s="55"/>
      <c r="G26" s="4" t="str">
        <f t="shared" si="0"/>
        <v>oui</v>
      </c>
      <c r="H26" s="5" t="str">
        <f t="shared" si="1"/>
        <v>TFL</v>
      </c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8.75" customHeight="1" x14ac:dyDescent="0.35">
      <c r="A27" s="8"/>
      <c r="B27" s="8"/>
      <c r="C27" s="3"/>
      <c r="D27" s="54"/>
      <c r="E27" s="55"/>
      <c r="F27" s="55"/>
      <c r="G27" s="4" t="str">
        <f t="shared" si="0"/>
        <v>oui</v>
      </c>
      <c r="H27" s="5" t="str">
        <f t="shared" si="1"/>
        <v>TFL</v>
      </c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</row>
    <row r="28" spans="1:22" ht="18.75" customHeight="1" x14ac:dyDescent="0.35">
      <c r="A28" s="8"/>
      <c r="B28" s="8"/>
      <c r="C28" s="3"/>
      <c r="D28" s="54"/>
      <c r="E28" s="55"/>
      <c r="F28" s="55"/>
      <c r="G28" s="4" t="str">
        <f t="shared" si="0"/>
        <v>oui</v>
      </c>
      <c r="H28" s="5" t="str">
        <f t="shared" si="1"/>
        <v>TFL</v>
      </c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</row>
    <row r="29" spans="1:22" ht="18.75" customHeight="1" x14ac:dyDescent="0.35">
      <c r="A29" s="8"/>
      <c r="B29" s="8"/>
      <c r="C29" s="3"/>
      <c r="D29" s="54"/>
      <c r="E29" s="55"/>
      <c r="F29" s="55"/>
      <c r="G29" s="4" t="str">
        <f t="shared" si="0"/>
        <v>oui</v>
      </c>
      <c r="H29" s="5" t="str">
        <f t="shared" si="1"/>
        <v>TFL</v>
      </c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18.75" customHeight="1" x14ac:dyDescent="0.35">
      <c r="A30" s="8"/>
      <c r="B30" s="8"/>
      <c r="C30" s="3"/>
      <c r="D30" s="54"/>
      <c r="E30" s="55"/>
      <c r="F30" s="55"/>
      <c r="G30" s="4"/>
      <c r="H30" s="5" t="str">
        <f t="shared" si="1"/>
        <v>TFL</v>
      </c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18.75" customHeight="1" x14ac:dyDescent="0.35">
      <c r="A31" s="8"/>
      <c r="B31" s="8"/>
      <c r="C31" s="3"/>
      <c r="D31" s="54"/>
      <c r="E31" s="55"/>
      <c r="F31" s="55"/>
      <c r="G31" s="4" t="str">
        <f t="shared" si="0"/>
        <v>oui</v>
      </c>
      <c r="H31" s="5" t="str">
        <f t="shared" si="1"/>
        <v>TFL</v>
      </c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18.75" customHeight="1" x14ac:dyDescent="0.35">
      <c r="A32" s="8"/>
      <c r="B32" s="8"/>
      <c r="C32" s="3"/>
      <c r="D32" s="54"/>
      <c r="E32" s="55"/>
      <c r="F32" s="55"/>
      <c r="G32" s="4"/>
      <c r="H32" s="5" t="str">
        <f t="shared" si="1"/>
        <v>TFL</v>
      </c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18.75" customHeight="1" x14ac:dyDescent="0.35">
      <c r="A33" s="8"/>
      <c r="B33" s="8"/>
      <c r="C33" s="30"/>
      <c r="D33" s="54"/>
      <c r="E33" s="55"/>
      <c r="F33" s="55"/>
      <c r="G33" s="4"/>
      <c r="H33" s="5" t="str">
        <f t="shared" si="1"/>
        <v>TFL</v>
      </c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18.75" customHeight="1" x14ac:dyDescent="0.35">
      <c r="A34" s="8"/>
      <c r="B34" s="8"/>
      <c r="C34" s="30"/>
      <c r="D34" s="54"/>
      <c r="E34" s="55"/>
      <c r="F34" s="55"/>
      <c r="G34" s="4" t="str">
        <f t="shared" si="0"/>
        <v>oui</v>
      </c>
      <c r="H34" s="5" t="str">
        <f t="shared" si="1"/>
        <v>TFL</v>
      </c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10.5" customHeight="1" x14ac:dyDescent="0.35">
      <c r="A35" s="7"/>
      <c r="B35" s="7"/>
      <c r="C35" s="7"/>
      <c r="D35" s="7"/>
      <c r="E35" s="7"/>
      <c r="F35" s="7"/>
      <c r="G35" s="7"/>
      <c r="H35" s="7"/>
    </row>
    <row r="36" spans="1:22" ht="15.5" x14ac:dyDescent="0.35">
      <c r="A36" s="56" t="s">
        <v>7</v>
      </c>
      <c r="B36" s="56"/>
      <c r="C36" s="19" t="e">
        <f>AVERAGE(C5:C34)</f>
        <v>#DIV/0!</v>
      </c>
      <c r="D36" s="7"/>
      <c r="E36" s="7"/>
      <c r="F36" s="7"/>
      <c r="G36" s="9"/>
      <c r="H36" s="10"/>
    </row>
    <row r="37" spans="1:22" ht="15.5" x14ac:dyDescent="0.35">
      <c r="A37" s="49" t="s">
        <v>8</v>
      </c>
      <c r="B37" s="49"/>
      <c r="C37" s="20">
        <f>MAX(C5:C34)</f>
        <v>0</v>
      </c>
      <c r="D37" s="7"/>
      <c r="E37" s="7"/>
      <c r="F37" s="7"/>
      <c r="G37" s="9"/>
      <c r="H37" s="11"/>
    </row>
    <row r="38" spans="1:22" ht="15.5" x14ac:dyDescent="0.35">
      <c r="A38" s="49" t="s">
        <v>9</v>
      </c>
      <c r="B38" s="49"/>
      <c r="C38" s="20">
        <f>MIN(C5:C34)</f>
        <v>0</v>
      </c>
      <c r="D38" s="7"/>
      <c r="E38" s="7"/>
      <c r="F38" s="7"/>
      <c r="G38" s="7"/>
      <c r="H38" s="7"/>
    </row>
    <row r="39" spans="1:22" ht="10.5" customHeight="1" x14ac:dyDescent="0.35">
      <c r="A39" s="7"/>
      <c r="B39" s="7"/>
      <c r="C39" s="12"/>
      <c r="D39" s="7"/>
      <c r="E39" s="7"/>
      <c r="F39" s="7"/>
      <c r="G39" s="7"/>
      <c r="H39" s="7"/>
    </row>
    <row r="40" spans="1:22" ht="15.5" x14ac:dyDescent="0.35">
      <c r="A40" s="7"/>
      <c r="B40" s="21" t="s">
        <v>14</v>
      </c>
      <c r="C40" s="23">
        <f>COUNTIF(H5:H34,"TFL")</f>
        <v>30</v>
      </c>
      <c r="D40" s="7"/>
      <c r="E40" s="7"/>
      <c r="F40" s="7"/>
      <c r="G40" s="7"/>
      <c r="H40" s="7"/>
    </row>
    <row r="41" spans="1:22" ht="15.5" x14ac:dyDescent="0.35">
      <c r="A41" s="7"/>
      <c r="B41" s="21" t="s">
        <v>15</v>
      </c>
      <c r="C41" s="24">
        <f>COUNTIF(H5:H34,"FL")</f>
        <v>0</v>
      </c>
      <c r="D41" s="7"/>
      <c r="E41" s="7"/>
      <c r="F41" s="7"/>
      <c r="G41" s="7"/>
      <c r="H41" s="7"/>
    </row>
    <row r="42" spans="1:22" ht="15.5" x14ac:dyDescent="0.35">
      <c r="A42" s="7"/>
      <c r="B42" s="22" t="s">
        <v>16</v>
      </c>
      <c r="C42" s="24">
        <f>COUNTIF(H5:H34,"ADS")</f>
        <v>0</v>
      </c>
      <c r="D42" s="7"/>
      <c r="E42" s="7"/>
      <c r="F42" s="7"/>
      <c r="G42" s="7"/>
      <c r="H42" s="7"/>
    </row>
    <row r="43" spans="1:22" ht="15.5" x14ac:dyDescent="0.35">
      <c r="A43" s="7"/>
      <c r="B43" s="7"/>
      <c r="C43" s="7"/>
      <c r="D43" s="7"/>
      <c r="E43" s="7"/>
      <c r="F43" s="7"/>
      <c r="G43" s="7"/>
      <c r="H43" s="7"/>
    </row>
  </sheetData>
  <sheetProtection algorithmName="SHA-512" hashValue="k/H64DT9gWZAKjDjiXZmbXpbzg2E/t5poCl5vlAO8mQsPLF0qrzI9+r8iv1ZG+PWNrRnMwd+ikzREYZe8HHFSw==" saltValue="6kKjw9Bl4k61wqAQUbR+mw==" spinCount="100000" sheet="1" selectLockedCells="1"/>
  <mergeCells count="9">
    <mergeCell ref="A37:B37"/>
    <mergeCell ref="A38:B38"/>
    <mergeCell ref="A1:H1"/>
    <mergeCell ref="D2:E2"/>
    <mergeCell ref="N4:V4"/>
    <mergeCell ref="D5:D34"/>
    <mergeCell ref="E5:E34"/>
    <mergeCell ref="F5:F34"/>
    <mergeCell ref="A36:B36"/>
  </mergeCells>
  <conditionalFormatting sqref="H5:H34">
    <cfRule type="beginsWith" dxfId="8" priority="1" operator="beginsWith" text="ADS">
      <formula>LEFT(H5,LEN("ADS"))="ADS"</formula>
    </cfRule>
    <cfRule type="beginsWith" dxfId="7" priority="2" operator="beginsWith" text="FL">
      <formula>LEFT(H5,LEN("FL"))="FL"</formula>
    </cfRule>
    <cfRule type="beginsWith" dxfId="6" priority="3" operator="beginsWith" text="TFL">
      <formula>LEFT(H5,LEN("TFL"))="TFL"</formula>
    </cfRule>
  </conditionalFormatting>
  <printOptions horizontalCentered="1" verticalCentered="1"/>
  <pageMargins left="0.11811023622047245" right="0" top="0.19685039370078741" bottom="0" header="0" footer="0"/>
  <pageSetup paperSize="9" fitToWidth="0" fitToHeight="0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43"/>
  <sheetViews>
    <sheetView view="pageLayout" zoomScaleNormal="100" workbookViewId="0">
      <selection activeCell="C7" sqref="C7"/>
    </sheetView>
  </sheetViews>
  <sheetFormatPr baseColWidth="10" defaultRowHeight="14.5" x14ac:dyDescent="0.35"/>
  <cols>
    <col min="1" max="1" width="21.26953125" customWidth="1"/>
    <col min="2" max="2" width="17.1796875" customWidth="1"/>
    <col min="3" max="3" width="8.81640625" customWidth="1"/>
    <col min="4" max="4" width="10.81640625" hidden="1" customWidth="1"/>
    <col min="5" max="6" width="13.26953125" customWidth="1"/>
    <col min="7" max="7" width="16.54296875" hidden="1" customWidth="1"/>
    <col min="8" max="8" width="20" customWidth="1"/>
    <col min="9" max="9" width="5.7265625" customWidth="1"/>
    <col min="10" max="10" width="4.7265625" customWidth="1"/>
    <col min="11" max="11" width="5.81640625" customWidth="1"/>
    <col min="12" max="12" width="5.7265625" customWidth="1"/>
    <col min="13" max="13" width="4.7265625" customWidth="1"/>
    <col min="14" max="14" width="6.1796875" customWidth="1"/>
    <col min="15" max="15" width="5.7265625" customWidth="1"/>
    <col min="16" max="16" width="5.81640625" customWidth="1"/>
    <col min="17" max="20" width="4.7265625" customWidth="1"/>
    <col min="21" max="21" width="5.81640625" customWidth="1"/>
    <col min="22" max="22" width="6" customWidth="1"/>
    <col min="23" max="23" width="11.453125" customWidth="1"/>
  </cols>
  <sheetData>
    <row r="1" spans="1:22" ht="49.5" customHeight="1" x14ac:dyDescent="0.35">
      <c r="A1" s="50" t="s">
        <v>23</v>
      </c>
      <c r="B1" s="50"/>
      <c r="C1" s="50"/>
      <c r="D1" s="50"/>
      <c r="E1" s="50"/>
      <c r="F1" s="50"/>
      <c r="G1" s="50"/>
      <c r="H1" s="50"/>
    </row>
    <row r="2" spans="1:22" ht="15.5" x14ac:dyDescent="0.35">
      <c r="A2" s="43" t="s">
        <v>0</v>
      </c>
      <c r="B2" s="44">
        <f>'CE2-août'!B2</f>
        <v>0</v>
      </c>
      <c r="C2" s="43" t="s">
        <v>1</v>
      </c>
      <c r="D2" s="57">
        <f>'CE2-août'!D2:E2</f>
        <v>0</v>
      </c>
      <c r="E2" s="58"/>
      <c r="F2" s="45" t="s">
        <v>13</v>
      </c>
      <c r="G2" s="46"/>
      <c r="H2" s="44">
        <f>'CE2-août'!H2</f>
        <v>0</v>
      </c>
    </row>
    <row r="3" spans="1:22" ht="4.5" customHeight="1" x14ac:dyDescent="0.35">
      <c r="A3" s="7"/>
      <c r="B3" s="7"/>
      <c r="C3" s="7"/>
      <c r="D3" s="7"/>
      <c r="E3" s="7"/>
      <c r="F3" s="7"/>
      <c r="G3" s="7"/>
      <c r="H3" s="7"/>
    </row>
    <row r="4" spans="1:22" ht="55.5" customHeight="1" x14ac:dyDescent="0.35">
      <c r="A4" s="15" t="s">
        <v>2</v>
      </c>
      <c r="B4" s="15" t="s">
        <v>3</v>
      </c>
      <c r="C4" s="16" t="s">
        <v>4</v>
      </c>
      <c r="D4" s="17" t="s">
        <v>5</v>
      </c>
      <c r="E4" s="17" t="s">
        <v>10</v>
      </c>
      <c r="F4" s="17" t="s">
        <v>11</v>
      </c>
      <c r="G4" s="18" t="s">
        <v>6</v>
      </c>
      <c r="H4" s="17" t="s">
        <v>12</v>
      </c>
      <c r="I4" s="1"/>
      <c r="J4" s="1"/>
      <c r="K4" s="1"/>
      <c r="L4" s="1"/>
      <c r="M4" s="1"/>
      <c r="N4" s="53"/>
      <c r="O4" s="53"/>
      <c r="P4" s="53"/>
      <c r="Q4" s="53"/>
      <c r="R4" s="53"/>
      <c r="S4" s="53"/>
      <c r="T4" s="53"/>
      <c r="U4" s="53"/>
      <c r="V4" s="53"/>
    </row>
    <row r="5" spans="1:22" ht="18.75" customHeight="1" x14ac:dyDescent="0.35">
      <c r="A5" s="47">
        <f>'CE2-août'!A5</f>
        <v>0</v>
      </c>
      <c r="B5" s="47">
        <f>'CE2-août'!B5</f>
        <v>0</v>
      </c>
      <c r="C5" s="3"/>
      <c r="D5" s="54">
        <v>92</v>
      </c>
      <c r="E5" s="55">
        <v>71</v>
      </c>
      <c r="F5" s="55">
        <v>82</v>
      </c>
      <c r="G5" s="4" t="str">
        <f t="shared" ref="G5:G34" si="0">IF(C5&lt;92,"oui","non")</f>
        <v>oui</v>
      </c>
      <c r="H5" s="31" t="str">
        <f>IF(C5&lt;71,"TFL",IF(C5&lt;=82,"FL",IF(C5&gt;82,"ADS")))</f>
        <v>TFL</v>
      </c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</row>
    <row r="6" spans="1:22" ht="18.75" customHeight="1" x14ac:dyDescent="0.35">
      <c r="A6" s="47">
        <f>'CE2-août'!A6</f>
        <v>0</v>
      </c>
      <c r="B6" s="47">
        <f>'CE2-août'!B6</f>
        <v>0</v>
      </c>
      <c r="C6" s="3"/>
      <c r="D6" s="54"/>
      <c r="E6" s="55"/>
      <c r="F6" s="55"/>
      <c r="G6" s="4" t="str">
        <f t="shared" si="0"/>
        <v>oui</v>
      </c>
      <c r="H6" s="31" t="str">
        <f>IF(C6&lt;71,"TFL",IF(C6&lt;=82,"FL",IF(C6&gt;82,"ADS")))</f>
        <v>TFL</v>
      </c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</row>
    <row r="7" spans="1:22" ht="18.75" customHeight="1" x14ac:dyDescent="0.35">
      <c r="A7" s="47">
        <f>'CE2-août'!A7</f>
        <v>0</v>
      </c>
      <c r="B7" s="47">
        <f>'CE2-août'!B7</f>
        <v>0</v>
      </c>
      <c r="C7" s="3"/>
      <c r="D7" s="54"/>
      <c r="E7" s="55"/>
      <c r="F7" s="55"/>
      <c r="G7" s="4" t="str">
        <f t="shared" si="0"/>
        <v>oui</v>
      </c>
      <c r="H7" s="31" t="str">
        <f t="shared" ref="H7:H34" si="1">IF(C7&lt;71,"TFL",IF(C7&lt;=82,"FL",IF(C7&gt;82,"ADS")))</f>
        <v>TFL</v>
      </c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</row>
    <row r="8" spans="1:22" ht="18.75" customHeight="1" x14ac:dyDescent="0.35">
      <c r="A8" s="47">
        <f>'CE2-août'!A8</f>
        <v>0</v>
      </c>
      <c r="B8" s="47">
        <f>'CE2-août'!B8</f>
        <v>0</v>
      </c>
      <c r="C8" s="3"/>
      <c r="D8" s="54"/>
      <c r="E8" s="55"/>
      <c r="F8" s="55"/>
      <c r="G8" s="4" t="str">
        <f t="shared" si="0"/>
        <v>oui</v>
      </c>
      <c r="H8" s="31" t="str">
        <f t="shared" si="1"/>
        <v>TFL</v>
      </c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</row>
    <row r="9" spans="1:22" ht="18.75" customHeight="1" x14ac:dyDescent="0.35">
      <c r="A9" s="47">
        <f>'CE2-août'!A9</f>
        <v>0</v>
      </c>
      <c r="B9" s="47">
        <f>'CE2-août'!B9</f>
        <v>0</v>
      </c>
      <c r="C9" s="3"/>
      <c r="D9" s="54"/>
      <c r="E9" s="55"/>
      <c r="F9" s="55"/>
      <c r="G9" s="4" t="str">
        <f t="shared" si="0"/>
        <v>oui</v>
      </c>
      <c r="H9" s="31" t="str">
        <f t="shared" si="1"/>
        <v>TFL</v>
      </c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</row>
    <row r="10" spans="1:22" ht="18.75" customHeight="1" x14ac:dyDescent="0.35">
      <c r="A10" s="47">
        <f>'CE2-août'!A10</f>
        <v>0</v>
      </c>
      <c r="B10" s="47">
        <f>'CE2-août'!B10</f>
        <v>0</v>
      </c>
      <c r="C10" s="3"/>
      <c r="D10" s="54"/>
      <c r="E10" s="55"/>
      <c r="F10" s="55"/>
      <c r="G10" s="4" t="str">
        <f t="shared" si="0"/>
        <v>oui</v>
      </c>
      <c r="H10" s="31" t="str">
        <f t="shared" si="1"/>
        <v>TFL</v>
      </c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</row>
    <row r="11" spans="1:22" ht="18.75" customHeight="1" x14ac:dyDescent="0.35">
      <c r="A11" s="47">
        <f>'CE2-août'!A11</f>
        <v>0</v>
      </c>
      <c r="B11" s="47">
        <f>'CE2-août'!B11</f>
        <v>0</v>
      </c>
      <c r="C11" s="3"/>
      <c r="D11" s="54"/>
      <c r="E11" s="55"/>
      <c r="F11" s="55"/>
      <c r="G11" s="4" t="str">
        <f t="shared" si="0"/>
        <v>oui</v>
      </c>
      <c r="H11" s="31" t="str">
        <f t="shared" si="1"/>
        <v>TFL</v>
      </c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</row>
    <row r="12" spans="1:22" ht="18.75" customHeight="1" x14ac:dyDescent="0.35">
      <c r="A12" s="47">
        <f>'CE2-août'!A12</f>
        <v>0</v>
      </c>
      <c r="B12" s="47">
        <f>'CE2-août'!B12</f>
        <v>0</v>
      </c>
      <c r="C12" s="3"/>
      <c r="D12" s="54"/>
      <c r="E12" s="55"/>
      <c r="F12" s="55"/>
      <c r="G12" s="4" t="str">
        <f t="shared" si="0"/>
        <v>oui</v>
      </c>
      <c r="H12" s="31" t="str">
        <f t="shared" si="1"/>
        <v>TFL</v>
      </c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</row>
    <row r="13" spans="1:22" ht="18.75" customHeight="1" x14ac:dyDescent="0.35">
      <c r="A13" s="47">
        <f>'CE2-août'!A13</f>
        <v>0</v>
      </c>
      <c r="B13" s="47">
        <f>'CE2-août'!B13</f>
        <v>0</v>
      </c>
      <c r="C13" s="3"/>
      <c r="D13" s="54"/>
      <c r="E13" s="55"/>
      <c r="F13" s="55"/>
      <c r="G13" s="4" t="str">
        <f t="shared" si="0"/>
        <v>oui</v>
      </c>
      <c r="H13" s="31" t="str">
        <f t="shared" si="1"/>
        <v>TFL</v>
      </c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</row>
    <row r="14" spans="1:22" ht="18.75" customHeight="1" x14ac:dyDescent="0.35">
      <c r="A14" s="47">
        <f>'CE2-août'!A14</f>
        <v>0</v>
      </c>
      <c r="B14" s="47">
        <f>'CE2-août'!B14</f>
        <v>0</v>
      </c>
      <c r="C14" s="3"/>
      <c r="D14" s="54"/>
      <c r="E14" s="55"/>
      <c r="F14" s="55"/>
      <c r="G14" s="4" t="str">
        <f t="shared" si="0"/>
        <v>oui</v>
      </c>
      <c r="H14" s="31" t="str">
        <f t="shared" si="1"/>
        <v>TFL</v>
      </c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</row>
    <row r="15" spans="1:22" ht="18.75" customHeight="1" x14ac:dyDescent="0.35">
      <c r="A15" s="47">
        <f>'CE2-août'!A15</f>
        <v>0</v>
      </c>
      <c r="B15" s="47">
        <f>'CE2-août'!B15</f>
        <v>0</v>
      </c>
      <c r="C15" s="3"/>
      <c r="D15" s="54"/>
      <c r="E15" s="55"/>
      <c r="F15" s="55"/>
      <c r="G15" s="4" t="str">
        <f t="shared" si="0"/>
        <v>oui</v>
      </c>
      <c r="H15" s="31" t="str">
        <f t="shared" si="1"/>
        <v>TFL</v>
      </c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8.75" customHeight="1" x14ac:dyDescent="0.35">
      <c r="A16" s="47">
        <f>'CE2-août'!A16</f>
        <v>0</v>
      </c>
      <c r="B16" s="47">
        <f>'CE2-août'!B16</f>
        <v>0</v>
      </c>
      <c r="C16" s="3"/>
      <c r="D16" s="54"/>
      <c r="E16" s="55"/>
      <c r="F16" s="55"/>
      <c r="G16" s="4" t="str">
        <f t="shared" si="0"/>
        <v>oui</v>
      </c>
      <c r="H16" s="31" t="str">
        <f t="shared" si="1"/>
        <v>TFL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8.75" customHeight="1" x14ac:dyDescent="0.35">
      <c r="A17" s="47">
        <f>'CE2-août'!A17</f>
        <v>0</v>
      </c>
      <c r="B17" s="47">
        <f>'CE2-août'!B17</f>
        <v>0</v>
      </c>
      <c r="C17" s="3"/>
      <c r="D17" s="54"/>
      <c r="E17" s="55"/>
      <c r="F17" s="55"/>
      <c r="G17" s="4" t="str">
        <f t="shared" si="0"/>
        <v>oui</v>
      </c>
      <c r="H17" s="31" t="str">
        <f t="shared" si="1"/>
        <v>TFL</v>
      </c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8.75" customHeight="1" x14ac:dyDescent="0.35">
      <c r="A18" s="47">
        <f>'CE2-août'!A18</f>
        <v>0</v>
      </c>
      <c r="B18" s="47">
        <f>'CE2-août'!B18</f>
        <v>0</v>
      </c>
      <c r="C18" s="3"/>
      <c r="D18" s="54"/>
      <c r="E18" s="55"/>
      <c r="F18" s="55"/>
      <c r="G18" s="4" t="str">
        <f t="shared" si="0"/>
        <v>oui</v>
      </c>
      <c r="H18" s="31" t="str">
        <f t="shared" si="1"/>
        <v>TFL</v>
      </c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8.75" customHeight="1" x14ac:dyDescent="0.35">
      <c r="A19" s="47">
        <f>'CE2-août'!A19</f>
        <v>0</v>
      </c>
      <c r="B19" s="47">
        <f>'CE2-août'!B19</f>
        <v>0</v>
      </c>
      <c r="C19" s="3"/>
      <c r="D19" s="54"/>
      <c r="E19" s="55"/>
      <c r="F19" s="55"/>
      <c r="G19" s="4" t="str">
        <f t="shared" si="0"/>
        <v>oui</v>
      </c>
      <c r="H19" s="31" t="str">
        <f t="shared" si="1"/>
        <v>TFL</v>
      </c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8.75" customHeight="1" x14ac:dyDescent="0.35">
      <c r="A20" s="47">
        <f>'CE2-août'!A20</f>
        <v>0</v>
      </c>
      <c r="B20" s="47">
        <f>'CE2-août'!B20</f>
        <v>0</v>
      </c>
      <c r="C20" s="3"/>
      <c r="D20" s="54"/>
      <c r="E20" s="55"/>
      <c r="F20" s="55"/>
      <c r="G20" s="4"/>
      <c r="H20" s="31" t="str">
        <f t="shared" si="1"/>
        <v>TFL</v>
      </c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</row>
    <row r="21" spans="1:22" ht="18.75" customHeight="1" x14ac:dyDescent="0.35">
      <c r="A21" s="47">
        <f>'CE2-août'!A21</f>
        <v>0</v>
      </c>
      <c r="B21" s="47">
        <f>'CE2-août'!B21</f>
        <v>0</v>
      </c>
      <c r="C21" s="3"/>
      <c r="D21" s="54"/>
      <c r="E21" s="55"/>
      <c r="F21" s="55"/>
      <c r="G21" s="4"/>
      <c r="H21" s="31" t="str">
        <f t="shared" si="1"/>
        <v>TFL</v>
      </c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8.75" customHeight="1" x14ac:dyDescent="0.35">
      <c r="A22" s="47">
        <f>'CE2-août'!A22</f>
        <v>0</v>
      </c>
      <c r="B22" s="47">
        <f>'CE2-août'!B22</f>
        <v>0</v>
      </c>
      <c r="C22" s="3"/>
      <c r="D22" s="54"/>
      <c r="E22" s="55"/>
      <c r="F22" s="55"/>
      <c r="G22" s="4"/>
      <c r="H22" s="31" t="str">
        <f t="shared" si="1"/>
        <v>TFL</v>
      </c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8.75" customHeight="1" x14ac:dyDescent="0.35">
      <c r="A23" s="47">
        <f>'CE2-août'!A23</f>
        <v>0</v>
      </c>
      <c r="B23" s="47">
        <f>'CE2-août'!B23</f>
        <v>0</v>
      </c>
      <c r="C23" s="3"/>
      <c r="D23" s="54"/>
      <c r="E23" s="55"/>
      <c r="F23" s="55"/>
      <c r="G23" s="4"/>
      <c r="H23" s="31" t="str">
        <f t="shared" si="1"/>
        <v>TFL</v>
      </c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8.75" customHeight="1" x14ac:dyDescent="0.35">
      <c r="A24" s="47">
        <f>'CE2-août'!A24</f>
        <v>0</v>
      </c>
      <c r="B24" s="47">
        <f>'CE2-août'!B24</f>
        <v>0</v>
      </c>
      <c r="C24" s="3"/>
      <c r="D24" s="54"/>
      <c r="E24" s="55"/>
      <c r="F24" s="55"/>
      <c r="G24" s="4" t="str">
        <f t="shared" si="0"/>
        <v>oui</v>
      </c>
      <c r="H24" s="31" t="str">
        <f t="shared" si="1"/>
        <v>TFL</v>
      </c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8.75" customHeight="1" x14ac:dyDescent="0.35">
      <c r="A25" s="47">
        <f>'CE2-août'!A25</f>
        <v>0</v>
      </c>
      <c r="B25" s="47">
        <f>'CE2-août'!B25</f>
        <v>0</v>
      </c>
      <c r="C25" s="3"/>
      <c r="D25" s="54"/>
      <c r="E25" s="55"/>
      <c r="F25" s="55"/>
      <c r="G25" s="4"/>
      <c r="H25" s="31" t="str">
        <f t="shared" si="1"/>
        <v>TFL</v>
      </c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</row>
    <row r="26" spans="1:22" ht="18.75" customHeight="1" x14ac:dyDescent="0.35">
      <c r="A26" s="47">
        <f>'CE2-août'!A26</f>
        <v>0</v>
      </c>
      <c r="B26" s="47">
        <f>'CE2-août'!B26</f>
        <v>0</v>
      </c>
      <c r="C26" s="3"/>
      <c r="D26" s="54"/>
      <c r="E26" s="55"/>
      <c r="F26" s="55"/>
      <c r="G26" s="4" t="str">
        <f t="shared" si="0"/>
        <v>oui</v>
      </c>
      <c r="H26" s="31" t="str">
        <f t="shared" si="1"/>
        <v>TFL</v>
      </c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8.75" customHeight="1" x14ac:dyDescent="0.35">
      <c r="A27" s="47">
        <f>'CE2-août'!A27</f>
        <v>0</v>
      </c>
      <c r="B27" s="47">
        <f>'CE2-août'!B27</f>
        <v>0</v>
      </c>
      <c r="C27" s="3"/>
      <c r="D27" s="54"/>
      <c r="E27" s="55"/>
      <c r="F27" s="55"/>
      <c r="G27" s="4"/>
      <c r="H27" s="31" t="str">
        <f t="shared" si="1"/>
        <v>TFL</v>
      </c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</row>
    <row r="28" spans="1:22" ht="18.75" customHeight="1" x14ac:dyDescent="0.35">
      <c r="A28" s="47">
        <f>'CE2-août'!A28</f>
        <v>0</v>
      </c>
      <c r="B28" s="47">
        <f>'CE2-août'!B28</f>
        <v>0</v>
      </c>
      <c r="C28" s="3"/>
      <c r="D28" s="54"/>
      <c r="E28" s="55"/>
      <c r="F28" s="55"/>
      <c r="G28" s="4" t="str">
        <f t="shared" si="0"/>
        <v>oui</v>
      </c>
      <c r="H28" s="31" t="str">
        <f t="shared" si="1"/>
        <v>TFL</v>
      </c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</row>
    <row r="29" spans="1:22" ht="18.75" customHeight="1" x14ac:dyDescent="0.35">
      <c r="A29" s="47">
        <f>'CE2-août'!A29</f>
        <v>0</v>
      </c>
      <c r="B29" s="47">
        <f>'CE2-août'!B29</f>
        <v>0</v>
      </c>
      <c r="C29" s="3"/>
      <c r="D29" s="54"/>
      <c r="E29" s="55"/>
      <c r="F29" s="55"/>
      <c r="G29" s="4" t="str">
        <f t="shared" si="0"/>
        <v>oui</v>
      </c>
      <c r="H29" s="31" t="str">
        <f t="shared" si="1"/>
        <v>TFL</v>
      </c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18.75" customHeight="1" x14ac:dyDescent="0.35">
      <c r="A30" s="47">
        <f>'CE2-août'!A30</f>
        <v>0</v>
      </c>
      <c r="B30" s="47">
        <f>'CE2-août'!B30</f>
        <v>0</v>
      </c>
      <c r="C30" s="3"/>
      <c r="D30" s="54"/>
      <c r="E30" s="55"/>
      <c r="F30" s="55"/>
      <c r="G30" s="4" t="str">
        <f t="shared" si="0"/>
        <v>oui</v>
      </c>
      <c r="H30" s="31" t="str">
        <f t="shared" si="1"/>
        <v>TFL</v>
      </c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18.75" customHeight="1" x14ac:dyDescent="0.35">
      <c r="A31" s="47">
        <f>'CE2-août'!A31</f>
        <v>0</v>
      </c>
      <c r="B31" s="47">
        <f>'CE2-août'!B31</f>
        <v>0</v>
      </c>
      <c r="C31" s="3"/>
      <c r="D31" s="54"/>
      <c r="E31" s="55"/>
      <c r="F31" s="55"/>
      <c r="G31" s="4" t="str">
        <f t="shared" si="0"/>
        <v>oui</v>
      </c>
      <c r="H31" s="31" t="str">
        <f t="shared" si="1"/>
        <v>TFL</v>
      </c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18.75" customHeight="1" x14ac:dyDescent="0.35">
      <c r="A32" s="47">
        <f>'CE2-août'!A32</f>
        <v>0</v>
      </c>
      <c r="B32" s="47">
        <f>'CE2-août'!B32</f>
        <v>0</v>
      </c>
      <c r="C32" s="3"/>
      <c r="D32" s="54"/>
      <c r="E32" s="55"/>
      <c r="F32" s="55"/>
      <c r="G32" s="4"/>
      <c r="H32" s="31" t="str">
        <f t="shared" si="1"/>
        <v>TFL</v>
      </c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18.75" customHeight="1" x14ac:dyDescent="0.35">
      <c r="A33" s="47">
        <f>'CE2-août'!A33</f>
        <v>0</v>
      </c>
      <c r="B33" s="47">
        <f>'CE2-août'!B33</f>
        <v>0</v>
      </c>
      <c r="C33" s="3"/>
      <c r="D33" s="54"/>
      <c r="E33" s="55"/>
      <c r="F33" s="55"/>
      <c r="G33" s="4"/>
      <c r="H33" s="31" t="str">
        <f t="shared" si="1"/>
        <v>TFL</v>
      </c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18.75" customHeight="1" x14ac:dyDescent="0.35">
      <c r="A34" s="47">
        <f>'CE2-août'!A34</f>
        <v>0</v>
      </c>
      <c r="B34" s="47">
        <f>'CE2-août'!B34</f>
        <v>0</v>
      </c>
      <c r="C34" s="3"/>
      <c r="D34" s="54"/>
      <c r="E34" s="55"/>
      <c r="F34" s="55"/>
      <c r="G34" s="4" t="str">
        <f t="shared" si="0"/>
        <v>oui</v>
      </c>
      <c r="H34" s="31" t="str">
        <f t="shared" si="1"/>
        <v>TFL</v>
      </c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4.5" customHeight="1" x14ac:dyDescent="0.35">
      <c r="A35" s="7"/>
      <c r="B35" s="7"/>
      <c r="C35" s="7"/>
      <c r="D35" s="7"/>
      <c r="E35" s="7"/>
      <c r="F35" s="7"/>
      <c r="G35" s="7"/>
      <c r="H35" s="7"/>
    </row>
    <row r="36" spans="1:22" ht="15.5" x14ac:dyDescent="0.35">
      <c r="A36" s="56" t="s">
        <v>7</v>
      </c>
      <c r="B36" s="56"/>
      <c r="C36" s="19" t="e">
        <f>AVERAGE(C5:C34)</f>
        <v>#DIV/0!</v>
      </c>
      <c r="D36" s="7"/>
      <c r="E36" s="7"/>
      <c r="F36" s="7"/>
      <c r="G36" s="9"/>
      <c r="H36" s="10"/>
    </row>
    <row r="37" spans="1:22" ht="15.5" x14ac:dyDescent="0.35">
      <c r="A37" s="49" t="s">
        <v>8</v>
      </c>
      <c r="B37" s="49"/>
      <c r="C37" s="20">
        <f>MAX(C5:C34)</f>
        <v>0</v>
      </c>
      <c r="D37" s="7"/>
      <c r="E37" s="7"/>
      <c r="F37" s="7"/>
      <c r="G37" s="9"/>
      <c r="H37" s="11"/>
    </row>
    <row r="38" spans="1:22" ht="15.5" x14ac:dyDescent="0.35">
      <c r="A38" s="49" t="s">
        <v>9</v>
      </c>
      <c r="B38" s="49"/>
      <c r="C38" s="20">
        <f>MIN(C5:C34)</f>
        <v>0</v>
      </c>
      <c r="D38" s="7"/>
      <c r="E38" s="7"/>
      <c r="F38" s="7"/>
      <c r="G38" s="7"/>
      <c r="H38" s="7"/>
    </row>
    <row r="39" spans="1:22" ht="5.5" customHeight="1" x14ac:dyDescent="0.35">
      <c r="A39" s="7"/>
      <c r="B39" s="7"/>
      <c r="C39" s="12"/>
      <c r="D39" s="7"/>
      <c r="E39" s="7"/>
      <c r="F39" s="7"/>
      <c r="G39" s="7"/>
      <c r="H39" s="7"/>
    </row>
    <row r="40" spans="1:22" ht="15.5" x14ac:dyDescent="0.35">
      <c r="A40" s="7"/>
      <c r="B40" s="21" t="s">
        <v>14</v>
      </c>
      <c r="C40" s="23">
        <f>COUNTIF(H5:H34,"TFL")</f>
        <v>30</v>
      </c>
      <c r="D40" s="7"/>
      <c r="E40" s="7"/>
      <c r="F40" s="7"/>
      <c r="G40" s="7"/>
      <c r="H40" s="7"/>
    </row>
    <row r="41" spans="1:22" ht="15.5" x14ac:dyDescent="0.35">
      <c r="A41" s="7"/>
      <c r="B41" s="21" t="s">
        <v>15</v>
      </c>
      <c r="C41" s="24">
        <f>COUNTIF(H5:H34,"FL")</f>
        <v>0</v>
      </c>
      <c r="D41" s="7"/>
      <c r="E41" s="7"/>
      <c r="F41" s="7"/>
      <c r="G41" s="7"/>
      <c r="H41" s="7"/>
    </row>
    <row r="42" spans="1:22" ht="15.5" x14ac:dyDescent="0.35">
      <c r="A42" s="7"/>
      <c r="B42" s="22" t="s">
        <v>16</v>
      </c>
      <c r="C42" s="24">
        <f>COUNTIF(H5:H34,"ADS")</f>
        <v>0</v>
      </c>
      <c r="D42" s="7"/>
      <c r="E42" s="7"/>
      <c r="F42" s="7"/>
      <c r="G42" s="7"/>
      <c r="H42" s="7"/>
    </row>
    <row r="43" spans="1:22" ht="15.5" x14ac:dyDescent="0.35">
      <c r="A43" s="7"/>
      <c r="B43" s="7"/>
      <c r="C43" s="7"/>
      <c r="D43" s="7"/>
      <c r="E43" s="7"/>
      <c r="F43" s="7"/>
      <c r="G43" s="7"/>
      <c r="H43" s="7"/>
    </row>
  </sheetData>
  <sheetProtection algorithmName="SHA-512" hashValue="HXgYyckHf8+vhBAmZ9NlZ88Bv+uYySVv+/Y6D7DKrNxCYw9q/W/ClDM3l3MZ3ptYrgvQTBi87kbaTs7YRHZGAw==" saltValue="5eWdtEsiggXd96esRJBBOg==" spinCount="100000" sheet="1" selectLockedCells="1"/>
  <mergeCells count="9">
    <mergeCell ref="A37:B37"/>
    <mergeCell ref="A38:B38"/>
    <mergeCell ref="A1:H1"/>
    <mergeCell ref="D2:E2"/>
    <mergeCell ref="N4:V4"/>
    <mergeCell ref="D5:D34"/>
    <mergeCell ref="E5:E34"/>
    <mergeCell ref="F5:F34"/>
    <mergeCell ref="A36:B36"/>
  </mergeCells>
  <conditionalFormatting sqref="H5:H34">
    <cfRule type="beginsWith" dxfId="5" priority="1" operator="beginsWith" text="ADS">
      <formula>LEFT(H5,LEN("ADS"))="ADS"</formula>
    </cfRule>
    <cfRule type="beginsWith" dxfId="4" priority="2" operator="beginsWith" text="FL">
      <formula>LEFT(H5,LEN("FL"))="FL"</formula>
    </cfRule>
    <cfRule type="beginsWith" dxfId="3" priority="3" operator="beginsWith" text="TFL">
      <formula>LEFT(H5,LEN("TFL"))="TFL"</formula>
    </cfRule>
  </conditionalFormatting>
  <printOptions horizontalCentered="1" verticalCentered="1"/>
  <pageMargins left="0.11811023622047245" right="0" top="0.39370078740157483" bottom="0" header="0" footer="0"/>
  <pageSetup paperSize="9" fitToWidth="0" fitToHeight="0" orientation="portrait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V43"/>
  <sheetViews>
    <sheetView view="pageLayout" zoomScale="98" zoomScaleNormal="100" zoomScalePageLayoutView="98" workbookViewId="0">
      <selection activeCell="C5" sqref="C5"/>
    </sheetView>
  </sheetViews>
  <sheetFormatPr baseColWidth="10" defaultRowHeight="14.5" x14ac:dyDescent="0.35"/>
  <cols>
    <col min="1" max="1" width="21.26953125" customWidth="1"/>
    <col min="2" max="2" width="17.1796875" customWidth="1"/>
    <col min="3" max="3" width="8.81640625" customWidth="1"/>
    <col min="4" max="4" width="10.81640625" hidden="1" customWidth="1"/>
    <col min="5" max="6" width="13.26953125" customWidth="1"/>
    <col min="7" max="7" width="16.54296875" hidden="1" customWidth="1"/>
    <col min="8" max="8" width="20" customWidth="1"/>
    <col min="9" max="9" width="5.7265625" customWidth="1"/>
    <col min="10" max="10" width="4.7265625" customWidth="1"/>
    <col min="11" max="11" width="5.81640625" customWidth="1"/>
    <col min="12" max="12" width="5.7265625" customWidth="1"/>
    <col min="13" max="13" width="4.7265625" customWidth="1"/>
    <col min="14" max="14" width="6.1796875" customWidth="1"/>
    <col min="15" max="15" width="5.7265625" customWidth="1"/>
    <col min="16" max="16" width="5.81640625" customWidth="1"/>
    <col min="17" max="20" width="4.7265625" customWidth="1"/>
    <col min="21" max="21" width="5.81640625" customWidth="1"/>
    <col min="22" max="22" width="6" customWidth="1"/>
    <col min="23" max="23" width="11.453125" customWidth="1"/>
  </cols>
  <sheetData>
    <row r="1" spans="1:22" ht="50.25" customHeight="1" x14ac:dyDescent="0.35">
      <c r="A1" s="50" t="s">
        <v>24</v>
      </c>
      <c r="B1" s="50"/>
      <c r="C1" s="50"/>
      <c r="D1" s="50"/>
      <c r="E1" s="50"/>
      <c r="F1" s="50"/>
      <c r="G1" s="50"/>
      <c r="H1" s="50"/>
    </row>
    <row r="2" spans="1:22" ht="15.5" x14ac:dyDescent="0.35">
      <c r="A2" s="43" t="s">
        <v>0</v>
      </c>
      <c r="B2" s="44">
        <f>'CE2-août'!B2</f>
        <v>0</v>
      </c>
      <c r="C2" s="43" t="s">
        <v>1</v>
      </c>
      <c r="D2" s="57">
        <f>'CE2-août'!D2:E2</f>
        <v>0</v>
      </c>
      <c r="E2" s="58"/>
      <c r="F2" s="45" t="s">
        <v>13</v>
      </c>
      <c r="G2" s="46"/>
      <c r="H2" s="44">
        <f>'CE2-août'!H2</f>
        <v>0</v>
      </c>
    </row>
    <row r="3" spans="1:22" ht="4.5" customHeight="1" x14ac:dyDescent="0.35">
      <c r="A3" s="7"/>
      <c r="B3" s="7"/>
      <c r="C3" s="7"/>
      <c r="D3" s="7"/>
      <c r="E3" s="7"/>
      <c r="F3" s="7"/>
      <c r="G3" s="7"/>
      <c r="H3" s="7"/>
    </row>
    <row r="4" spans="1:22" ht="65.25" customHeight="1" x14ac:dyDescent="0.35">
      <c r="A4" s="15" t="s">
        <v>2</v>
      </c>
      <c r="B4" s="15" t="s">
        <v>3</v>
      </c>
      <c r="C4" s="16" t="s">
        <v>4</v>
      </c>
      <c r="D4" s="17" t="s">
        <v>5</v>
      </c>
      <c r="E4" s="17" t="s">
        <v>10</v>
      </c>
      <c r="F4" s="17" t="s">
        <v>11</v>
      </c>
      <c r="G4" s="18" t="s">
        <v>6</v>
      </c>
      <c r="H4" s="17" t="s">
        <v>12</v>
      </c>
      <c r="I4" s="1"/>
      <c r="J4" s="1"/>
      <c r="K4" s="1"/>
      <c r="L4" s="1"/>
      <c r="M4" s="1"/>
      <c r="N4" s="53"/>
      <c r="O4" s="53"/>
      <c r="P4" s="53"/>
      <c r="Q4" s="53"/>
      <c r="R4" s="53"/>
      <c r="S4" s="53"/>
      <c r="T4" s="53"/>
      <c r="U4" s="53"/>
      <c r="V4" s="53"/>
    </row>
    <row r="5" spans="1:22" ht="18.75" customHeight="1" x14ac:dyDescent="0.35">
      <c r="A5" s="47">
        <f>'CE2-fev'!A5</f>
        <v>0</v>
      </c>
      <c r="B5" s="47">
        <f>'CE2-fev'!B5</f>
        <v>0</v>
      </c>
      <c r="C5" s="3"/>
      <c r="D5" s="54">
        <v>92</v>
      </c>
      <c r="E5" s="55">
        <v>79</v>
      </c>
      <c r="F5" s="55">
        <v>90</v>
      </c>
      <c r="G5" s="4" t="str">
        <f t="shared" ref="G5:G34" si="0">IF(C5&lt;92,"oui","non")</f>
        <v>oui</v>
      </c>
      <c r="H5" s="31" t="str">
        <f>IF(C5&lt;79,"TFL",IF(C5&lt;=90,"FL",IF(C5&gt;90,"ADS")))</f>
        <v>TFL</v>
      </c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</row>
    <row r="6" spans="1:22" ht="18.75" customHeight="1" x14ac:dyDescent="0.35">
      <c r="A6" s="47">
        <f>'CE2-fev'!A6</f>
        <v>0</v>
      </c>
      <c r="B6" s="47">
        <f>'CE2-fev'!B6</f>
        <v>0</v>
      </c>
      <c r="C6" s="3"/>
      <c r="D6" s="54"/>
      <c r="E6" s="55"/>
      <c r="F6" s="55"/>
      <c r="G6" s="4" t="str">
        <f t="shared" si="0"/>
        <v>oui</v>
      </c>
      <c r="H6" s="31" t="str">
        <f>IF(C6&lt;79,"TFL",IF(C6&lt;=90,"FL",IF(C6&gt;90,"ADS")))</f>
        <v>TFL</v>
      </c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</row>
    <row r="7" spans="1:22" ht="18.75" customHeight="1" x14ac:dyDescent="0.35">
      <c r="A7" s="47">
        <f>'CE2-fev'!A7</f>
        <v>0</v>
      </c>
      <c r="B7" s="47">
        <f>'CE2-fev'!B7</f>
        <v>0</v>
      </c>
      <c r="C7" s="3"/>
      <c r="D7" s="54"/>
      <c r="E7" s="55"/>
      <c r="F7" s="55"/>
      <c r="G7" s="4" t="str">
        <f t="shared" si="0"/>
        <v>oui</v>
      </c>
      <c r="H7" s="31" t="str">
        <f t="shared" ref="H7:H34" si="1">IF(C7&lt;79,"TFL",IF(C7&lt;=90,"FL",IF(C7&gt;90,"ADS")))</f>
        <v>TFL</v>
      </c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</row>
    <row r="8" spans="1:22" ht="18.75" customHeight="1" x14ac:dyDescent="0.35">
      <c r="A8" s="47">
        <f>'CE2-fev'!A8</f>
        <v>0</v>
      </c>
      <c r="B8" s="47">
        <f>'CE2-fev'!B8</f>
        <v>0</v>
      </c>
      <c r="C8" s="3"/>
      <c r="D8" s="54"/>
      <c r="E8" s="55"/>
      <c r="F8" s="55"/>
      <c r="G8" s="4" t="str">
        <f t="shared" si="0"/>
        <v>oui</v>
      </c>
      <c r="H8" s="31" t="str">
        <f t="shared" si="1"/>
        <v>TFL</v>
      </c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</row>
    <row r="9" spans="1:22" ht="18.75" customHeight="1" x14ac:dyDescent="0.35">
      <c r="A9" s="47">
        <f>'CE2-fev'!A9</f>
        <v>0</v>
      </c>
      <c r="B9" s="47">
        <f>'CE2-fev'!B9</f>
        <v>0</v>
      </c>
      <c r="C9" s="3"/>
      <c r="D9" s="54"/>
      <c r="E9" s="55"/>
      <c r="F9" s="55"/>
      <c r="G9" s="4" t="str">
        <f t="shared" si="0"/>
        <v>oui</v>
      </c>
      <c r="H9" s="31" t="str">
        <f t="shared" si="1"/>
        <v>TFL</v>
      </c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</row>
    <row r="10" spans="1:22" ht="18.75" customHeight="1" x14ac:dyDescent="0.35">
      <c r="A10" s="47">
        <f>'CE2-fev'!A10</f>
        <v>0</v>
      </c>
      <c r="B10" s="47">
        <f>'CE2-fev'!B10</f>
        <v>0</v>
      </c>
      <c r="C10" s="3"/>
      <c r="D10" s="54"/>
      <c r="E10" s="55"/>
      <c r="F10" s="55"/>
      <c r="G10" s="4" t="str">
        <f t="shared" si="0"/>
        <v>oui</v>
      </c>
      <c r="H10" s="31" t="str">
        <f t="shared" si="1"/>
        <v>TFL</v>
      </c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</row>
    <row r="11" spans="1:22" ht="18.75" customHeight="1" x14ac:dyDescent="0.35">
      <c r="A11" s="47">
        <f>'CE2-fev'!A11</f>
        <v>0</v>
      </c>
      <c r="B11" s="47">
        <f>'CE2-fev'!B11</f>
        <v>0</v>
      </c>
      <c r="C11" s="3"/>
      <c r="D11" s="54"/>
      <c r="E11" s="55"/>
      <c r="F11" s="55"/>
      <c r="G11" s="4" t="str">
        <f t="shared" si="0"/>
        <v>oui</v>
      </c>
      <c r="H11" s="31" t="str">
        <f t="shared" si="1"/>
        <v>TFL</v>
      </c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</row>
    <row r="12" spans="1:22" ht="18.75" customHeight="1" x14ac:dyDescent="0.35">
      <c r="A12" s="47">
        <f>'CE2-fev'!A12</f>
        <v>0</v>
      </c>
      <c r="B12" s="47">
        <f>'CE2-fev'!B12</f>
        <v>0</v>
      </c>
      <c r="C12" s="3"/>
      <c r="D12" s="54"/>
      <c r="E12" s="55"/>
      <c r="F12" s="55"/>
      <c r="G12" s="4" t="str">
        <f t="shared" si="0"/>
        <v>oui</v>
      </c>
      <c r="H12" s="31" t="str">
        <f t="shared" si="1"/>
        <v>TFL</v>
      </c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</row>
    <row r="13" spans="1:22" ht="18.75" customHeight="1" x14ac:dyDescent="0.35">
      <c r="A13" s="47">
        <f>'CE2-fev'!A13</f>
        <v>0</v>
      </c>
      <c r="B13" s="47">
        <f>'CE2-fev'!B13</f>
        <v>0</v>
      </c>
      <c r="C13" s="3"/>
      <c r="D13" s="54"/>
      <c r="E13" s="55"/>
      <c r="F13" s="55"/>
      <c r="G13" s="4" t="str">
        <f t="shared" si="0"/>
        <v>oui</v>
      </c>
      <c r="H13" s="31" t="str">
        <f t="shared" si="1"/>
        <v>TFL</v>
      </c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</row>
    <row r="14" spans="1:22" ht="18.75" customHeight="1" x14ac:dyDescent="0.35">
      <c r="A14" s="47">
        <f>'CE2-fev'!A14</f>
        <v>0</v>
      </c>
      <c r="B14" s="47">
        <f>'CE2-fev'!B14</f>
        <v>0</v>
      </c>
      <c r="C14" s="3"/>
      <c r="D14" s="54"/>
      <c r="E14" s="55"/>
      <c r="F14" s="55"/>
      <c r="G14" s="4" t="str">
        <f t="shared" si="0"/>
        <v>oui</v>
      </c>
      <c r="H14" s="31" t="str">
        <f t="shared" si="1"/>
        <v>TFL</v>
      </c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</row>
    <row r="15" spans="1:22" ht="18.75" customHeight="1" x14ac:dyDescent="0.35">
      <c r="A15" s="47">
        <f>'CE2-fev'!A15</f>
        <v>0</v>
      </c>
      <c r="B15" s="47">
        <f>'CE2-fev'!B15</f>
        <v>0</v>
      </c>
      <c r="C15" s="3"/>
      <c r="D15" s="54"/>
      <c r="E15" s="55"/>
      <c r="F15" s="55"/>
      <c r="G15" s="4" t="str">
        <f t="shared" si="0"/>
        <v>oui</v>
      </c>
      <c r="H15" s="31" t="str">
        <f t="shared" si="1"/>
        <v>TFL</v>
      </c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8.75" customHeight="1" x14ac:dyDescent="0.35">
      <c r="A16" s="47">
        <f>'CE2-fev'!A16</f>
        <v>0</v>
      </c>
      <c r="B16" s="47">
        <f>'CE2-fev'!B16</f>
        <v>0</v>
      </c>
      <c r="C16" s="3"/>
      <c r="D16" s="54"/>
      <c r="E16" s="55"/>
      <c r="F16" s="55"/>
      <c r="G16" s="4"/>
      <c r="H16" s="31" t="str">
        <f t="shared" si="1"/>
        <v>TFL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8.75" customHeight="1" x14ac:dyDescent="0.35">
      <c r="A17" s="47">
        <f>'CE2-fev'!A17</f>
        <v>0</v>
      </c>
      <c r="B17" s="47">
        <f>'CE2-fev'!B17</f>
        <v>0</v>
      </c>
      <c r="C17" s="3"/>
      <c r="D17" s="54"/>
      <c r="E17" s="55"/>
      <c r="F17" s="55"/>
      <c r="G17" s="4" t="str">
        <f t="shared" si="0"/>
        <v>oui</v>
      </c>
      <c r="H17" s="31" t="str">
        <f t="shared" si="1"/>
        <v>TFL</v>
      </c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8.75" customHeight="1" x14ac:dyDescent="0.35">
      <c r="A18" s="47">
        <f>'CE2-fev'!A18</f>
        <v>0</v>
      </c>
      <c r="B18" s="47">
        <f>'CE2-fev'!B18</f>
        <v>0</v>
      </c>
      <c r="C18" s="3"/>
      <c r="D18" s="54"/>
      <c r="E18" s="55"/>
      <c r="F18" s="55"/>
      <c r="G18" s="4" t="str">
        <f t="shared" si="0"/>
        <v>oui</v>
      </c>
      <c r="H18" s="31" t="str">
        <f t="shared" si="1"/>
        <v>TFL</v>
      </c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8.75" customHeight="1" x14ac:dyDescent="0.35">
      <c r="A19" s="47">
        <f>'CE2-fev'!A19</f>
        <v>0</v>
      </c>
      <c r="B19" s="47">
        <f>'CE2-fev'!B19</f>
        <v>0</v>
      </c>
      <c r="C19" s="3"/>
      <c r="D19" s="54"/>
      <c r="E19" s="55"/>
      <c r="F19" s="55"/>
      <c r="G19" s="4" t="str">
        <f t="shared" si="0"/>
        <v>oui</v>
      </c>
      <c r="H19" s="31" t="str">
        <f t="shared" si="1"/>
        <v>TFL</v>
      </c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8.75" customHeight="1" x14ac:dyDescent="0.35">
      <c r="A20" s="47">
        <f>'CE2-fev'!A20</f>
        <v>0</v>
      </c>
      <c r="B20" s="47">
        <f>'CE2-fev'!B20</f>
        <v>0</v>
      </c>
      <c r="C20" s="3"/>
      <c r="D20" s="54"/>
      <c r="E20" s="55"/>
      <c r="F20" s="55"/>
      <c r="G20" s="4" t="str">
        <f t="shared" si="0"/>
        <v>oui</v>
      </c>
      <c r="H20" s="31" t="str">
        <f t="shared" si="1"/>
        <v>TFL</v>
      </c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</row>
    <row r="21" spans="1:22" ht="18.75" customHeight="1" x14ac:dyDescent="0.35">
      <c r="A21" s="47">
        <f>'CE2-fev'!A21</f>
        <v>0</v>
      </c>
      <c r="B21" s="47">
        <f>'CE2-fev'!B21</f>
        <v>0</v>
      </c>
      <c r="C21" s="3"/>
      <c r="D21" s="54"/>
      <c r="E21" s="55"/>
      <c r="F21" s="55"/>
      <c r="G21" s="4"/>
      <c r="H21" s="31" t="str">
        <f t="shared" si="1"/>
        <v>TFL</v>
      </c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8.75" customHeight="1" x14ac:dyDescent="0.35">
      <c r="A22" s="47">
        <f>'CE2-fev'!A22</f>
        <v>0</v>
      </c>
      <c r="B22" s="47">
        <f>'CE2-fev'!B22</f>
        <v>0</v>
      </c>
      <c r="C22" s="3"/>
      <c r="D22" s="54"/>
      <c r="E22" s="55"/>
      <c r="F22" s="55"/>
      <c r="G22" s="4"/>
      <c r="H22" s="31" t="str">
        <f t="shared" si="1"/>
        <v>TFL</v>
      </c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8.75" customHeight="1" x14ac:dyDescent="0.35">
      <c r="A23" s="47">
        <f>'CE2-fev'!A23</f>
        <v>0</v>
      </c>
      <c r="B23" s="47">
        <f>'CE2-fev'!B23</f>
        <v>0</v>
      </c>
      <c r="C23" s="3"/>
      <c r="D23" s="54"/>
      <c r="E23" s="55"/>
      <c r="F23" s="55"/>
      <c r="G23" s="4"/>
      <c r="H23" s="31" t="str">
        <f t="shared" si="1"/>
        <v>TFL</v>
      </c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8.75" customHeight="1" x14ac:dyDescent="0.35">
      <c r="A24" s="47">
        <f>'CE2-fev'!A24</f>
        <v>0</v>
      </c>
      <c r="B24" s="47">
        <f>'CE2-fev'!B24</f>
        <v>0</v>
      </c>
      <c r="C24" s="3"/>
      <c r="D24" s="54"/>
      <c r="E24" s="55"/>
      <c r="F24" s="55"/>
      <c r="G24" s="4"/>
      <c r="H24" s="31" t="str">
        <f t="shared" si="1"/>
        <v>TFL</v>
      </c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8.75" customHeight="1" x14ac:dyDescent="0.35">
      <c r="A25" s="47">
        <f>'CE2-fev'!A25</f>
        <v>0</v>
      </c>
      <c r="B25" s="47">
        <f>'CE2-fev'!B25</f>
        <v>0</v>
      </c>
      <c r="C25" s="3"/>
      <c r="D25" s="54"/>
      <c r="E25" s="55"/>
      <c r="F25" s="55"/>
      <c r="G25" s="4"/>
      <c r="H25" s="31" t="str">
        <f t="shared" si="1"/>
        <v>TFL</v>
      </c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</row>
    <row r="26" spans="1:22" ht="18.75" customHeight="1" x14ac:dyDescent="0.35">
      <c r="A26" s="47">
        <f>'CE2-fev'!A26</f>
        <v>0</v>
      </c>
      <c r="B26" s="47">
        <f>'CE2-fev'!B26</f>
        <v>0</v>
      </c>
      <c r="C26" s="3"/>
      <c r="D26" s="54"/>
      <c r="E26" s="55"/>
      <c r="F26" s="55"/>
      <c r="G26" s="4"/>
      <c r="H26" s="31" t="str">
        <f t="shared" si="1"/>
        <v>TFL</v>
      </c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8.75" customHeight="1" x14ac:dyDescent="0.35">
      <c r="A27" s="47">
        <f>'CE2-fev'!A27</f>
        <v>0</v>
      </c>
      <c r="B27" s="47">
        <f>'CE2-fev'!B27</f>
        <v>0</v>
      </c>
      <c r="C27" s="3"/>
      <c r="D27" s="54"/>
      <c r="E27" s="55"/>
      <c r="F27" s="55"/>
      <c r="G27" s="4" t="str">
        <f t="shared" si="0"/>
        <v>oui</v>
      </c>
      <c r="H27" s="31" t="str">
        <f t="shared" si="1"/>
        <v>TFL</v>
      </c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</row>
    <row r="28" spans="1:22" ht="18.75" customHeight="1" x14ac:dyDescent="0.35">
      <c r="A28" s="47">
        <f>'CE2-fev'!A28</f>
        <v>0</v>
      </c>
      <c r="B28" s="47">
        <f>'CE2-fev'!B28</f>
        <v>0</v>
      </c>
      <c r="C28" s="3"/>
      <c r="D28" s="54"/>
      <c r="E28" s="55"/>
      <c r="F28" s="55"/>
      <c r="G28" s="4" t="str">
        <f t="shared" si="0"/>
        <v>oui</v>
      </c>
      <c r="H28" s="31" t="str">
        <f t="shared" si="1"/>
        <v>TFL</v>
      </c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</row>
    <row r="29" spans="1:22" ht="18.75" customHeight="1" x14ac:dyDescent="0.35">
      <c r="A29" s="47">
        <f>'CE2-fev'!A29</f>
        <v>0</v>
      </c>
      <c r="B29" s="47">
        <f>'CE2-fev'!B29</f>
        <v>0</v>
      </c>
      <c r="C29" s="3"/>
      <c r="D29" s="54"/>
      <c r="E29" s="55"/>
      <c r="F29" s="55"/>
      <c r="G29" s="4" t="str">
        <f t="shared" si="0"/>
        <v>oui</v>
      </c>
      <c r="H29" s="31" t="str">
        <f t="shared" si="1"/>
        <v>TFL</v>
      </c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18.75" customHeight="1" x14ac:dyDescent="0.35">
      <c r="A30" s="47">
        <f>'CE2-fev'!A30</f>
        <v>0</v>
      </c>
      <c r="B30" s="47">
        <f>'CE2-fev'!B30</f>
        <v>0</v>
      </c>
      <c r="C30" s="3"/>
      <c r="D30" s="54"/>
      <c r="E30" s="55"/>
      <c r="F30" s="55"/>
      <c r="G30" s="4" t="str">
        <f t="shared" si="0"/>
        <v>oui</v>
      </c>
      <c r="H30" s="31" t="str">
        <f t="shared" si="1"/>
        <v>TFL</v>
      </c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18.75" customHeight="1" x14ac:dyDescent="0.35">
      <c r="A31" s="47">
        <f>'CE2-fev'!A31</f>
        <v>0</v>
      </c>
      <c r="B31" s="47">
        <f>'CE2-fev'!B31</f>
        <v>0</v>
      </c>
      <c r="C31" s="3"/>
      <c r="D31" s="54"/>
      <c r="E31" s="55"/>
      <c r="F31" s="55"/>
      <c r="G31" s="4" t="str">
        <f t="shared" si="0"/>
        <v>oui</v>
      </c>
      <c r="H31" s="31" t="str">
        <f t="shared" si="1"/>
        <v>TFL</v>
      </c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18.75" customHeight="1" x14ac:dyDescent="0.35">
      <c r="A32" s="47">
        <f>'CE2-fev'!A32</f>
        <v>0</v>
      </c>
      <c r="B32" s="47">
        <f>'CE2-fev'!B32</f>
        <v>0</v>
      </c>
      <c r="C32" s="3"/>
      <c r="D32" s="54"/>
      <c r="E32" s="55"/>
      <c r="F32" s="55"/>
      <c r="G32" s="4" t="str">
        <f t="shared" si="0"/>
        <v>oui</v>
      </c>
      <c r="H32" s="31" t="str">
        <f t="shared" si="1"/>
        <v>TFL</v>
      </c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18.75" customHeight="1" x14ac:dyDescent="0.35">
      <c r="A33" s="47">
        <f>'CE2-fev'!A33</f>
        <v>0</v>
      </c>
      <c r="B33" s="47">
        <f>'CE2-fev'!B33</f>
        <v>0</v>
      </c>
      <c r="C33" s="3"/>
      <c r="D33" s="54"/>
      <c r="E33" s="55"/>
      <c r="F33" s="55"/>
      <c r="G33" s="4"/>
      <c r="H33" s="31" t="str">
        <f t="shared" si="1"/>
        <v>TFL</v>
      </c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18.75" customHeight="1" x14ac:dyDescent="0.35">
      <c r="A34" s="47">
        <f>'CE2-fev'!A34</f>
        <v>0</v>
      </c>
      <c r="B34" s="47">
        <f>'CE2-fev'!B34</f>
        <v>0</v>
      </c>
      <c r="C34" s="3"/>
      <c r="D34" s="54"/>
      <c r="E34" s="55"/>
      <c r="F34" s="55"/>
      <c r="G34" s="4" t="str">
        <f t="shared" si="0"/>
        <v>oui</v>
      </c>
      <c r="H34" s="31" t="str">
        <f t="shared" si="1"/>
        <v>TFL</v>
      </c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10.5" customHeight="1" x14ac:dyDescent="0.35">
      <c r="A35" s="7"/>
      <c r="B35" s="7"/>
      <c r="C35" s="7"/>
      <c r="D35" s="7"/>
      <c r="E35" s="7"/>
      <c r="F35" s="7"/>
      <c r="G35" s="7"/>
      <c r="H35" s="7"/>
    </row>
    <row r="36" spans="1:22" ht="15.5" x14ac:dyDescent="0.35">
      <c r="A36" s="61" t="s">
        <v>7</v>
      </c>
      <c r="B36" s="62"/>
      <c r="C36" s="19" t="e">
        <f>AVERAGE(C5:C34)</f>
        <v>#DIV/0!</v>
      </c>
      <c r="D36" s="7"/>
      <c r="E36" s="7"/>
      <c r="F36" s="7"/>
      <c r="G36" s="9"/>
      <c r="H36" s="10"/>
    </row>
    <row r="37" spans="1:22" ht="15.5" x14ac:dyDescent="0.35">
      <c r="A37" s="59" t="s">
        <v>8</v>
      </c>
      <c r="B37" s="60"/>
      <c r="C37" s="20">
        <f>MAX(C5:C34)</f>
        <v>0</v>
      </c>
      <c r="D37" s="7"/>
      <c r="E37" s="7"/>
      <c r="F37" s="7"/>
      <c r="G37" s="9"/>
      <c r="H37" s="11"/>
    </row>
    <row r="38" spans="1:22" ht="15.5" x14ac:dyDescent="0.35">
      <c r="A38" s="49" t="s">
        <v>9</v>
      </c>
      <c r="B38" s="49"/>
      <c r="C38" s="20">
        <f>MIN(C5:C34)</f>
        <v>0</v>
      </c>
      <c r="D38" s="7"/>
      <c r="E38" s="7"/>
      <c r="F38" s="7"/>
      <c r="G38" s="7"/>
      <c r="H38" s="7"/>
    </row>
    <row r="39" spans="1:22" ht="6" customHeight="1" x14ac:dyDescent="0.35">
      <c r="A39" s="7"/>
      <c r="B39" s="7"/>
      <c r="C39" s="12"/>
      <c r="D39" s="7"/>
      <c r="E39" s="7"/>
      <c r="F39" s="7"/>
      <c r="G39" s="7"/>
      <c r="H39" s="7"/>
    </row>
    <row r="40" spans="1:22" ht="15.5" x14ac:dyDescent="0.35">
      <c r="A40" s="7"/>
      <c r="B40" s="21" t="s">
        <v>14</v>
      </c>
      <c r="C40" s="23">
        <f>COUNTIF(H5:H34,"TFL")</f>
        <v>30</v>
      </c>
      <c r="D40" s="7"/>
      <c r="E40" s="7"/>
      <c r="F40" s="7"/>
      <c r="G40" s="7"/>
      <c r="H40" s="7"/>
    </row>
    <row r="41" spans="1:22" ht="15.5" x14ac:dyDescent="0.35">
      <c r="A41" s="7"/>
      <c r="B41" s="21" t="s">
        <v>15</v>
      </c>
      <c r="C41" s="24">
        <f>COUNTIF(H5:H34,"FL")</f>
        <v>0</v>
      </c>
      <c r="D41" s="7"/>
      <c r="E41" s="7"/>
      <c r="F41" s="7"/>
      <c r="G41" s="7"/>
      <c r="H41" s="7"/>
    </row>
    <row r="42" spans="1:22" ht="15.5" x14ac:dyDescent="0.35">
      <c r="A42" s="7"/>
      <c r="B42" s="22" t="s">
        <v>16</v>
      </c>
      <c r="C42" s="24">
        <f>COUNTIF(H5:H34,"ADS")</f>
        <v>0</v>
      </c>
      <c r="D42" s="7"/>
      <c r="E42" s="7"/>
      <c r="F42" s="7"/>
      <c r="G42" s="7"/>
      <c r="H42" s="7"/>
    </row>
    <row r="43" spans="1:22" ht="15.5" x14ac:dyDescent="0.35">
      <c r="A43" s="7"/>
      <c r="B43" s="7"/>
      <c r="C43" s="7"/>
      <c r="D43" s="7"/>
      <c r="E43" s="7"/>
      <c r="F43" s="7"/>
      <c r="G43" s="7"/>
      <c r="H43" s="7"/>
    </row>
  </sheetData>
  <sheetProtection algorithmName="SHA-512" hashValue="N8+R9HT7VrC+WVzOqumjGmyTB+EtwjMUIjF6Z+QO7S+qmM34YCJgjNhN+fMsGUvSdYRsYQCgMHYhKoPn46Dm+Q==" saltValue="clG8TJf0zHfPRun8vMBEGQ==" spinCount="100000" sheet="1" selectLockedCells="1"/>
  <mergeCells count="9">
    <mergeCell ref="A37:B37"/>
    <mergeCell ref="A38:B38"/>
    <mergeCell ref="A1:H1"/>
    <mergeCell ref="D2:E2"/>
    <mergeCell ref="N4:V4"/>
    <mergeCell ref="D5:D34"/>
    <mergeCell ref="E5:E34"/>
    <mergeCell ref="F5:F34"/>
    <mergeCell ref="A36:B36"/>
  </mergeCells>
  <conditionalFormatting sqref="H5:H34">
    <cfRule type="beginsWith" dxfId="2" priority="1" operator="beginsWith" text="ADS">
      <formula>LEFT(H5,LEN("ADS"))="ADS"</formula>
    </cfRule>
    <cfRule type="beginsWith" dxfId="1" priority="2" operator="beginsWith" text="FL">
      <formula>LEFT(H5,LEN("FL"))="FL"</formula>
    </cfRule>
    <cfRule type="beginsWith" dxfId="0" priority="3" operator="beginsWith" text="TFL">
      <formula>LEFT(H5,LEN("TFL"))="TFL"</formula>
    </cfRule>
  </conditionalFormatting>
  <printOptions horizontalCentered="1" verticalCentered="1"/>
  <pageMargins left="0.11811023622047245" right="0" top="0.19685039370078741" bottom="0" header="0" footer="0"/>
  <pageSetup paperSize="9" fitToWidth="0" fitToHeight="0" orientation="portrait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D1:F6"/>
  <sheetViews>
    <sheetView view="pageLayout" zoomScaleNormal="73" workbookViewId="0">
      <selection activeCell="I5" sqref="I5"/>
    </sheetView>
  </sheetViews>
  <sheetFormatPr baseColWidth="10" defaultRowHeight="14.5" x14ac:dyDescent="0.35"/>
  <cols>
    <col min="3" max="3" width="12.26953125" customWidth="1"/>
    <col min="4" max="4" width="17.7265625" customWidth="1"/>
  </cols>
  <sheetData>
    <row r="1" spans="4:6" x14ac:dyDescent="0.35">
      <c r="D1" s="63">
        <f>'CE2-juin'!B2</f>
        <v>0</v>
      </c>
      <c r="E1" s="63"/>
      <c r="F1" s="41"/>
    </row>
    <row r="2" spans="4:6" x14ac:dyDescent="0.35">
      <c r="D2" s="63">
        <f>'CE2-juin'!D2:E2</f>
        <v>0</v>
      </c>
      <c r="E2" s="63"/>
    </row>
    <row r="3" spans="4:6" x14ac:dyDescent="0.35">
      <c r="D3" s="64" t="s">
        <v>25</v>
      </c>
      <c r="E3" s="64"/>
      <c r="F3" s="40"/>
    </row>
    <row r="4" spans="4:6" x14ac:dyDescent="0.35">
      <c r="D4" s="42" t="s">
        <v>17</v>
      </c>
      <c r="E4" s="48">
        <f>'CE2-août'!C40</f>
        <v>30</v>
      </c>
      <c r="F4" s="35"/>
    </row>
    <row r="5" spans="4:6" x14ac:dyDescent="0.35">
      <c r="D5" s="34" t="s">
        <v>18</v>
      </c>
      <c r="E5" s="38">
        <f>'CE2-août'!C41</f>
        <v>0</v>
      </c>
      <c r="F5" s="35"/>
    </row>
    <row r="6" spans="4:6" ht="42" customHeight="1" x14ac:dyDescent="0.35">
      <c r="D6" s="37" t="s">
        <v>19</v>
      </c>
      <c r="E6" s="39">
        <f>'CE2-août'!C42</f>
        <v>0</v>
      </c>
      <c r="F6" s="36"/>
    </row>
  </sheetData>
  <sheetProtection algorithmName="SHA-512" hashValue="lEwaN/e3cGI6S7V4YaCdKHTXAtU2NLnnFnfXjC/Q6HnwXmx+njUyPk61r2rQUad5p9stBeUIvT7a3LKziDudcw==" saltValue="2ZjRd5YJDCtUaODwYOaQeA==" spinCount="100000" sheet="1" selectLockedCells="1"/>
  <mergeCells count="3">
    <mergeCell ref="D1:E1"/>
    <mergeCell ref="D2:E2"/>
    <mergeCell ref="D3:E3"/>
  </mergeCells>
  <pageMargins left="0.7" right="0.7" top="0.75" bottom="0.75" header="0.3" footer="0.3"/>
  <pageSetup paperSize="9" orientation="landscape" horizontalDpi="4294967293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D1:F6"/>
  <sheetViews>
    <sheetView view="pageLayout" zoomScaleNormal="73" workbookViewId="0">
      <selection activeCell="H6" sqref="H6"/>
    </sheetView>
  </sheetViews>
  <sheetFormatPr baseColWidth="10" defaultRowHeight="14.5" x14ac:dyDescent="0.35"/>
  <cols>
    <col min="3" max="3" width="12.26953125" customWidth="1"/>
    <col min="4" max="4" width="17.7265625" customWidth="1"/>
  </cols>
  <sheetData>
    <row r="1" spans="4:6" x14ac:dyDescent="0.35">
      <c r="E1" s="63">
        <f>'CE2-juin'!B2</f>
        <v>0</v>
      </c>
      <c r="F1" s="63"/>
    </row>
    <row r="2" spans="4:6" x14ac:dyDescent="0.35">
      <c r="D2" s="26"/>
      <c r="E2" s="65">
        <f>'CE2-juin'!D2:E2</f>
        <v>0</v>
      </c>
      <c r="F2" s="66"/>
    </row>
    <row r="3" spans="4:6" x14ac:dyDescent="0.35">
      <c r="D3" s="26"/>
      <c r="E3" s="27" t="s">
        <v>25</v>
      </c>
      <c r="F3" s="27" t="s">
        <v>20</v>
      </c>
    </row>
    <row r="4" spans="4:6" x14ac:dyDescent="0.35">
      <c r="D4" s="28" t="s">
        <v>17</v>
      </c>
      <c r="E4" s="32">
        <f>'CE2-août'!C40</f>
        <v>30</v>
      </c>
      <c r="F4" s="32">
        <f>'CE2-fev'!C40</f>
        <v>30</v>
      </c>
    </row>
    <row r="5" spans="4:6" x14ac:dyDescent="0.35">
      <c r="D5" s="28" t="s">
        <v>18</v>
      </c>
      <c r="E5" s="32">
        <f>'CE2-août'!C41</f>
        <v>0</v>
      </c>
      <c r="F5" s="32">
        <f>'CE2-fev'!C41</f>
        <v>0</v>
      </c>
    </row>
    <row r="6" spans="4:6" ht="42" customHeight="1" x14ac:dyDescent="0.35">
      <c r="D6" s="29" t="s">
        <v>19</v>
      </c>
      <c r="E6" s="33">
        <f>'CE2-août'!C42</f>
        <v>0</v>
      </c>
      <c r="F6" s="33">
        <f>'CE2-fev'!C42</f>
        <v>0</v>
      </c>
    </row>
  </sheetData>
  <sheetProtection algorithmName="SHA-512" hashValue="53PzqYEl4vZG8fxZ5Mg4ru35kvXwcVhw/EvbiadzjLsX+KnYAyd+qucYsThx0SJR1ifvhtkPllbgI3XjgEKwBA==" saltValue="uKOpvtn0PtibSzySTjrHxw==" spinCount="100000" sheet="1" selectLockedCells="1"/>
  <mergeCells count="2">
    <mergeCell ref="E2:F2"/>
    <mergeCell ref="E1:F1"/>
  </mergeCells>
  <pageMargins left="0.7" right="0.7" top="0.75" bottom="0.75" header="0.3" footer="0.3"/>
  <pageSetup paperSize="9" orientation="landscape" horizontalDpi="4294967293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D1:F6"/>
  <sheetViews>
    <sheetView view="pageLayout" zoomScaleNormal="73" workbookViewId="0">
      <selection activeCell="I4" sqref="I4"/>
    </sheetView>
  </sheetViews>
  <sheetFormatPr baseColWidth="10" defaultRowHeight="14.5" x14ac:dyDescent="0.35"/>
  <cols>
    <col min="3" max="3" width="12.26953125" customWidth="1"/>
    <col min="4" max="4" width="17.7265625" customWidth="1"/>
  </cols>
  <sheetData>
    <row r="1" spans="4:6" x14ac:dyDescent="0.35">
      <c r="E1" s="63">
        <f>'CE2-juin'!B2</f>
        <v>0</v>
      </c>
      <c r="F1" s="63"/>
    </row>
    <row r="2" spans="4:6" x14ac:dyDescent="0.35">
      <c r="D2" s="26"/>
      <c r="E2" s="65">
        <f>'CE2-juin'!D2:E2</f>
        <v>0</v>
      </c>
      <c r="F2" s="66"/>
    </row>
    <row r="3" spans="4:6" x14ac:dyDescent="0.35">
      <c r="D3" s="26"/>
      <c r="E3" s="27" t="s">
        <v>25</v>
      </c>
      <c r="F3" s="27" t="s">
        <v>21</v>
      </c>
    </row>
    <row r="4" spans="4:6" x14ac:dyDescent="0.35">
      <c r="D4" s="28" t="s">
        <v>17</v>
      </c>
      <c r="E4" s="32">
        <f>'CE2-août'!C40</f>
        <v>30</v>
      </c>
      <c r="F4" s="32">
        <f>'CE2-juin'!C40</f>
        <v>30</v>
      </c>
    </row>
    <row r="5" spans="4:6" x14ac:dyDescent="0.35">
      <c r="D5" s="28" t="s">
        <v>18</v>
      </c>
      <c r="E5" s="32">
        <f>'CE2-août'!C41</f>
        <v>0</v>
      </c>
      <c r="F5" s="32">
        <f>'CE2-juin'!C41</f>
        <v>0</v>
      </c>
    </row>
    <row r="6" spans="4:6" ht="42" customHeight="1" x14ac:dyDescent="0.35">
      <c r="D6" s="29" t="s">
        <v>19</v>
      </c>
      <c r="E6" s="33">
        <f>'CE2-août'!C42</f>
        <v>0</v>
      </c>
      <c r="F6" s="33">
        <f>'CE2-juin'!C42</f>
        <v>0</v>
      </c>
    </row>
  </sheetData>
  <sheetProtection algorithmName="SHA-512" hashValue="AISMC+1ew70PZnWWVjigJS2m1Mg+ISNIq/aoGFkxLZkRAMuXaP7GI6FOdAOtXSXj2+Kaq3KNww6397RCFiT0sA==" saltValue="OLCioarIsyjhk4+3vHAgDg==" spinCount="100000" sheet="1" selectLockedCells="1"/>
  <mergeCells count="2">
    <mergeCell ref="E2:F2"/>
    <mergeCell ref="E1:F1"/>
  </mergeCells>
  <pageMargins left="0.7" right="0.7" top="0.75" bottom="0.75" header="0.3" footer="0.3"/>
  <pageSetup paperSize="9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6</vt:i4>
      </vt:variant>
    </vt:vector>
  </HeadingPairs>
  <TitlesOfParts>
    <vt:vector size="12" baseType="lpstr">
      <vt:lpstr>CE2-août</vt:lpstr>
      <vt:lpstr>CE2-fev</vt:lpstr>
      <vt:lpstr>CE2-juin</vt:lpstr>
      <vt:lpstr>graph-tfl-fl-ads-août</vt:lpstr>
      <vt:lpstr>graph-tfl-fl-ads-août-fev</vt:lpstr>
      <vt:lpstr>graph-tfl-fl-ads-août-juin</vt:lpstr>
      <vt:lpstr>'CE2-août'!Zone_d_impression</vt:lpstr>
      <vt:lpstr>'CE2-fev'!Zone_d_impression</vt:lpstr>
      <vt:lpstr>'CE2-juin'!Zone_d_impression</vt:lpstr>
      <vt:lpstr>'graph-tfl-fl-ads-août'!Zone_d_impression</vt:lpstr>
      <vt:lpstr>'graph-tfl-fl-ads-août-fev'!Zone_d_impression</vt:lpstr>
      <vt:lpstr>'graph-tfl-fl-ads-août-juin'!Zone_d_impression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Chenayer</cp:lastModifiedBy>
  <cp:lastPrinted>2021-04-17T13:34:36Z</cp:lastPrinted>
  <dcterms:created xsi:type="dcterms:W3CDTF">2014-04-02T16:30:54Z</dcterms:created>
  <dcterms:modified xsi:type="dcterms:W3CDTF">2022-05-05T12:45:46Z</dcterms:modified>
</cp:coreProperties>
</file>